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codeName="ThisWorkbook" defaultThemeVersion="124226"/>
  <xr:revisionPtr revIDLastSave="0" documentId="13_ncr:1_{EBDD104B-8AB4-48BC-A850-918BB2F50D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PA-SPA-ADH-MBR 2, pg 1" sheetId="1" r:id="rId1"/>
  </sheets>
  <definedNames>
    <definedName name="_xlnm.Print_Area" localSheetId="0">'APA-SPA-ADH-MBR 2, pg 1'!$A$1:$Q$88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3" i="1" l="1"/>
  <c r="K33" i="1" l="1"/>
  <c r="K16" i="1" l="1"/>
  <c r="O31" i="1" l="1"/>
  <c r="O30" i="1"/>
  <c r="O29" i="1"/>
  <c r="K32" i="1"/>
  <c r="O66" i="1"/>
  <c r="O74" i="1"/>
  <c r="O73" i="1"/>
  <c r="O72" i="1"/>
  <c r="O71" i="1"/>
  <c r="O70" i="1"/>
  <c r="O69" i="1"/>
  <c r="K69" i="1"/>
  <c r="K70" i="1"/>
  <c r="K71" i="1"/>
  <c r="K72" i="1"/>
  <c r="K73" i="1"/>
  <c r="K74" i="1"/>
  <c r="K66" i="1"/>
  <c r="K31" i="1" l="1"/>
  <c r="K30" i="1"/>
  <c r="G31" i="1"/>
  <c r="G30" i="1"/>
  <c r="G29" i="1"/>
  <c r="K29" i="1"/>
  <c r="G71" i="1"/>
  <c r="G70" i="1"/>
  <c r="G69" i="1"/>
  <c r="G66" i="1"/>
  <c r="K17" i="1" l="1"/>
  <c r="O52" i="1" l="1"/>
  <c r="K75" i="1"/>
  <c r="K67" i="1"/>
  <c r="K76" i="1"/>
  <c r="K77" i="1"/>
  <c r="K64" i="1"/>
  <c r="K65" i="1"/>
  <c r="K68" i="1"/>
  <c r="G22" i="1"/>
  <c r="G23" i="1"/>
  <c r="G24" i="1"/>
  <c r="G25" i="1"/>
  <c r="G26" i="1"/>
  <c r="G27" i="1"/>
  <c r="G28" i="1"/>
  <c r="G32" i="1"/>
  <c r="G33" i="1"/>
  <c r="O27" i="1"/>
  <c r="G51" i="1" l="1"/>
  <c r="K47" i="1"/>
  <c r="K51" i="1"/>
  <c r="O75" i="1" l="1"/>
  <c r="G75" i="1"/>
  <c r="O25" i="1"/>
  <c r="K25" i="1"/>
  <c r="O64" i="1" l="1"/>
  <c r="E35" i="1"/>
  <c r="G64" i="1" l="1"/>
  <c r="K28" i="1"/>
  <c r="K34" i="1"/>
  <c r="K21" i="1" l="1"/>
  <c r="G17" i="1"/>
  <c r="I12" i="1" l="1"/>
  <c r="I46" i="1" s="1"/>
  <c r="Q12" i="1"/>
  <c r="Q46" i="1" s="1"/>
  <c r="G16" i="1"/>
  <c r="O16" i="1"/>
  <c r="A17" i="1"/>
  <c r="A18" i="1" s="1"/>
  <c r="A21" i="1" s="1"/>
  <c r="A22" i="1" s="1"/>
  <c r="O17" i="1"/>
  <c r="E18" i="1"/>
  <c r="E36" i="1" s="1"/>
  <c r="I18" i="1"/>
  <c r="M18" i="1"/>
  <c r="Q18" i="1"/>
  <c r="G21" i="1"/>
  <c r="O21" i="1"/>
  <c r="K22" i="1"/>
  <c r="O22" i="1"/>
  <c r="K23" i="1"/>
  <c r="O23" i="1"/>
  <c r="O32" i="1"/>
  <c r="K24" i="1"/>
  <c r="O24" i="1"/>
  <c r="K26" i="1"/>
  <c r="O26" i="1"/>
  <c r="K27" i="1"/>
  <c r="O28" i="1"/>
  <c r="O33" i="1"/>
  <c r="G34" i="1"/>
  <c r="O34" i="1"/>
  <c r="I35" i="1"/>
  <c r="M35" i="1"/>
  <c r="Q35" i="1"/>
  <c r="G37" i="1"/>
  <c r="K37" i="1"/>
  <c r="O37" i="1"/>
  <c r="E46" i="1"/>
  <c r="M46" i="1"/>
  <c r="G47" i="1"/>
  <c r="O47" i="1"/>
  <c r="G48" i="1"/>
  <c r="K48" i="1"/>
  <c r="O48" i="1"/>
  <c r="G49" i="1"/>
  <c r="K49" i="1"/>
  <c r="O49" i="1"/>
  <c r="E50" i="1"/>
  <c r="I50" i="1"/>
  <c r="M50" i="1"/>
  <c r="Q50" i="1"/>
  <c r="O51" i="1"/>
  <c r="G52" i="1"/>
  <c r="K52" i="1"/>
  <c r="E53" i="1"/>
  <c r="I53" i="1"/>
  <c r="M53" i="1"/>
  <c r="Q53" i="1"/>
  <c r="G57" i="1"/>
  <c r="K57" i="1"/>
  <c r="O57" i="1"/>
  <c r="G58" i="1"/>
  <c r="K58" i="1"/>
  <c r="O58" i="1"/>
  <c r="G59" i="1"/>
  <c r="K59" i="1"/>
  <c r="O59" i="1"/>
  <c r="G60" i="1"/>
  <c r="K60" i="1"/>
  <c r="O60" i="1"/>
  <c r="G61" i="1"/>
  <c r="K61" i="1"/>
  <c r="O61" i="1"/>
  <c r="G62" i="1"/>
  <c r="K62" i="1"/>
  <c r="O62" i="1"/>
  <c r="K63" i="1"/>
  <c r="O63" i="1"/>
  <c r="G80" i="1"/>
  <c r="K80" i="1"/>
  <c r="O80" i="1"/>
  <c r="G81" i="1"/>
  <c r="K81" i="1"/>
  <c r="O81" i="1"/>
  <c r="G82" i="1"/>
  <c r="K82" i="1"/>
  <c r="O82" i="1"/>
  <c r="G83" i="1"/>
  <c r="K83" i="1"/>
  <c r="O83" i="1"/>
  <c r="G77" i="1"/>
  <c r="O77" i="1"/>
  <c r="G67" i="1"/>
  <c r="O67" i="1"/>
  <c r="G65" i="1"/>
  <c r="O65" i="1"/>
  <c r="G68" i="1"/>
  <c r="O68" i="1"/>
  <c r="G76" i="1"/>
  <c r="O76" i="1"/>
  <c r="G85" i="1"/>
  <c r="K85" i="1"/>
  <c r="O85" i="1"/>
  <c r="Q54" i="1" l="1"/>
  <c r="Q87" i="1" s="1"/>
  <c r="E54" i="1"/>
  <c r="E87" i="1" s="1"/>
  <c r="I54" i="1"/>
  <c r="I87" i="1" s="1"/>
  <c r="A23" i="1"/>
  <c r="A24" i="1" s="1"/>
  <c r="Q36" i="1"/>
  <c r="Q39" i="1" s="1"/>
  <c r="M36" i="1"/>
  <c r="M39" i="1" s="1"/>
  <c r="O35" i="1"/>
  <c r="K18" i="1"/>
  <c r="O50" i="1"/>
  <c r="G50" i="1"/>
  <c r="K50" i="1"/>
  <c r="I36" i="1"/>
  <c r="I39" i="1" s="1"/>
  <c r="M54" i="1"/>
  <c r="M87" i="1" s="1"/>
  <c r="K53" i="1"/>
  <c r="O53" i="1"/>
  <c r="G53" i="1"/>
  <c r="E39" i="1"/>
  <c r="G18" i="1"/>
  <c r="O18" i="1"/>
  <c r="K35" i="1"/>
  <c r="G35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I88" i="1"/>
  <c r="Q88" i="1"/>
  <c r="E88" i="1"/>
  <c r="M88" i="1"/>
  <c r="K36" i="1"/>
  <c r="K39" i="1" s="1"/>
  <c r="O54" i="1"/>
  <c r="O87" i="1" s="1"/>
  <c r="O36" i="1"/>
  <c r="O39" i="1" s="1"/>
  <c r="K54" i="1"/>
  <c r="K87" i="1" s="1"/>
  <c r="G54" i="1"/>
  <c r="G87" i="1" s="1"/>
  <c r="G36" i="1"/>
  <c r="G39" i="1" s="1"/>
  <c r="A39" i="1" l="1"/>
  <c r="A47" i="1" s="1"/>
  <c r="A48" i="1" s="1"/>
  <c r="A49" i="1" s="1"/>
  <c r="A50" i="1" s="1"/>
  <c r="A51" i="1" s="1"/>
  <c r="A52" i="1" s="1"/>
  <c r="A53" i="1" s="1"/>
  <c r="A54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80" i="1" l="1"/>
  <c r="A81" i="1" s="1"/>
  <c r="A82" i="1" s="1"/>
  <c r="A83" i="1" s="1"/>
  <c r="A85" i="1" s="1"/>
  <c r="A87" i="1" s="1"/>
  <c r="A88" i="1" s="1"/>
</calcChain>
</file>

<file path=xl/sharedStrings.xml><?xml version="1.0" encoding="utf-8"?>
<sst xmlns="http://schemas.openxmlformats.org/spreadsheetml/2006/main" count="223" uniqueCount="195">
  <si>
    <t>GEORGIA POWER COMPANY</t>
  </si>
  <si>
    <t>SUMMARY OF PROJECTIONS</t>
  </si>
  <si>
    <t>(AMOUNTS IN THOUSANDS)</t>
  </si>
  <si>
    <t>(1)</t>
  </si>
  <si>
    <t>(2)</t>
  </si>
  <si>
    <t>(3)</t>
  </si>
  <si>
    <t>(5)</t>
  </si>
  <si>
    <t>(6)</t>
  </si>
  <si>
    <t>(7)</t>
  </si>
  <si>
    <t>(8)</t>
  </si>
  <si>
    <t>(9)</t>
  </si>
  <si>
    <t>OPERATING REVENUES:</t>
  </si>
  <si>
    <t>Sales of Electricity</t>
  </si>
  <si>
    <t>Other Operating Revenues</t>
  </si>
  <si>
    <t>Total Operating Revenues</t>
  </si>
  <si>
    <t>OPERATING EXPENSES:</t>
  </si>
  <si>
    <t>Total Operation and Maintenance Expenses</t>
  </si>
  <si>
    <t>Depreciation and Amortization Expense</t>
  </si>
  <si>
    <t>Nuclear Decommissioning Expense</t>
  </si>
  <si>
    <t>Taxes Other Than Income Taxes</t>
  </si>
  <si>
    <t>Amortization of Investment Tax Credits</t>
  </si>
  <si>
    <t>Deferred Income Taxes</t>
  </si>
  <si>
    <t>Total Operating Expenses</t>
  </si>
  <si>
    <t>Total Operating Income</t>
  </si>
  <si>
    <t>Interest on Customer Deposits</t>
  </si>
  <si>
    <t>PLANT-IN-SERVICE:</t>
  </si>
  <si>
    <t>Electric Plant-in-Service</t>
  </si>
  <si>
    <t>Nuclear Fuel</t>
  </si>
  <si>
    <t>Electric Plant Held For Future Use</t>
  </si>
  <si>
    <t>Plant-in-Service</t>
  </si>
  <si>
    <t>Net Plant-in-Service</t>
  </si>
  <si>
    <t>Fuel and Materials &amp; Supplies Inventory</t>
  </si>
  <si>
    <t>Payables Associated with Capital M&amp;S</t>
  </si>
  <si>
    <t>Accumulated Interest on Customer Deposits</t>
  </si>
  <si>
    <t>Customer Deposits</t>
  </si>
  <si>
    <t>Operating Reserves</t>
  </si>
  <si>
    <t>Deferred Nuclear Outage Costs</t>
  </si>
  <si>
    <t>Cash Working Capital</t>
  </si>
  <si>
    <t>TOTAL RATE BASE</t>
  </si>
  <si>
    <t>RATE OF RETURN</t>
  </si>
  <si>
    <t xml:space="preserve"> </t>
  </si>
  <si>
    <t>A/</t>
  </si>
  <si>
    <t>B/</t>
  </si>
  <si>
    <t>C/</t>
  </si>
  <si>
    <t>D/</t>
  </si>
  <si>
    <t>E/</t>
  </si>
  <si>
    <t>F/</t>
  </si>
  <si>
    <t>G/</t>
  </si>
  <si>
    <t>H/</t>
  </si>
  <si>
    <t>I/</t>
  </si>
  <si>
    <t>J/</t>
  </si>
  <si>
    <t>K/</t>
  </si>
  <si>
    <t>L/</t>
  </si>
  <si>
    <t>N/</t>
  </si>
  <si>
    <t>O/</t>
  </si>
  <si>
    <t>P/</t>
  </si>
  <si>
    <t>Q/</t>
  </si>
  <si>
    <t>R/</t>
  </si>
  <si>
    <t>S/</t>
  </si>
  <si>
    <t>T/</t>
  </si>
  <si>
    <t>U/</t>
  </si>
  <si>
    <t>V/</t>
  </si>
  <si>
    <t>X/</t>
  </si>
  <si>
    <t>Y/</t>
  </si>
  <si>
    <t>AA/</t>
  </si>
  <si>
    <t>BB/</t>
  </si>
  <si>
    <t>Prepaid Pension Asset</t>
  </si>
  <si>
    <t>AB/</t>
  </si>
  <si>
    <t>AC/</t>
  </si>
  <si>
    <t>AD/</t>
  </si>
  <si>
    <t>AE/</t>
  </si>
  <si>
    <t>AF/</t>
  </si>
  <si>
    <t>AG/</t>
  </si>
  <si>
    <t>AH/</t>
  </si>
  <si>
    <t>AI/</t>
  </si>
  <si>
    <t>AJ/</t>
  </si>
  <si>
    <t>AK/</t>
  </si>
  <si>
    <t>AL/</t>
  </si>
  <si>
    <t>AM/</t>
  </si>
  <si>
    <t>AN/</t>
  </si>
  <si>
    <t>AO/</t>
  </si>
  <si>
    <t>AP/</t>
  </si>
  <si>
    <t>AR/</t>
  </si>
  <si>
    <t>AS/</t>
  </si>
  <si>
    <t>AU/</t>
  </si>
  <si>
    <t>AV/</t>
  </si>
  <si>
    <t>AX/</t>
  </si>
  <si>
    <t>AY/</t>
  </si>
  <si>
    <t>AZ/</t>
  </si>
  <si>
    <t>BC/</t>
  </si>
  <si>
    <t>BD/</t>
  </si>
  <si>
    <t>BG/</t>
  </si>
  <si>
    <t>BH/</t>
  </si>
  <si>
    <t>BI/</t>
  </si>
  <si>
    <t>BK/</t>
  </si>
  <si>
    <t>BL/</t>
  </si>
  <si>
    <t>BO/</t>
  </si>
  <si>
    <t>BP/</t>
  </si>
  <si>
    <t>BQ/</t>
  </si>
  <si>
    <t>BS/</t>
  </si>
  <si>
    <t>BW/</t>
  </si>
  <si>
    <t>BZ/</t>
  </si>
  <si>
    <t>CA/</t>
  </si>
  <si>
    <t>CB/</t>
  </si>
  <si>
    <t>CD/</t>
  </si>
  <si>
    <t>AW/</t>
  </si>
  <si>
    <t>(4)</t>
  </si>
  <si>
    <t>Amortization of Environmental CWIP</t>
  </si>
  <si>
    <t>Amortization of Deferred Healthcare Costs</t>
  </si>
  <si>
    <t>OPRB Retiree Drug Subsidy Tax Regulatory Asset</t>
  </si>
  <si>
    <t>Amortization of Retired Units' Net Book Value</t>
  </si>
  <si>
    <t>W/</t>
  </si>
  <si>
    <t>BE/</t>
  </si>
  <si>
    <t>BF/</t>
  </si>
  <si>
    <t>BR/</t>
  </si>
  <si>
    <t>BT/</t>
  </si>
  <si>
    <t>BU/</t>
  </si>
  <si>
    <t>BY/</t>
  </si>
  <si>
    <t>OTHER RATE BASE:</t>
  </si>
  <si>
    <t>ACCUMULATED DEFERRED INCOME TAXES:</t>
  </si>
  <si>
    <t>TOTAL RETURN</t>
  </si>
  <si>
    <t>Accelerated Amortization (281)</t>
  </si>
  <si>
    <t>Other Property (282)</t>
  </si>
  <si>
    <t>Other (283)</t>
  </si>
  <si>
    <t>Prepaid (190)</t>
  </si>
  <si>
    <t>Line</t>
  </si>
  <si>
    <t>No.</t>
  </si>
  <si>
    <t>Description</t>
  </si>
  <si>
    <t>Actual</t>
  </si>
  <si>
    <t>Per Books</t>
  </si>
  <si>
    <t>Adjustments</t>
  </si>
  <si>
    <t>Rates</t>
  </si>
  <si>
    <t>Present</t>
  </si>
  <si>
    <t>Net</t>
  </si>
  <si>
    <t>Change</t>
  </si>
  <si>
    <t>Test Year</t>
  </si>
  <si>
    <t>As Budgeted</t>
  </si>
  <si>
    <t>Present Rates</t>
  </si>
  <si>
    <t>13 Month</t>
  </si>
  <si>
    <t>Average</t>
  </si>
  <si>
    <t>Min. Bank Balances, Petty Cash, Prepayments</t>
  </si>
  <si>
    <t>Environmental CWIP</t>
  </si>
  <si>
    <t xml:space="preserve">Tax Reform Regulatory Liability </t>
  </si>
  <si>
    <t>ARO Regulatory Liability (254)</t>
  </si>
  <si>
    <t>Retired Units' NBV</t>
  </si>
  <si>
    <t>BA/</t>
  </si>
  <si>
    <t>BN/</t>
  </si>
  <si>
    <t>BJ/</t>
  </si>
  <si>
    <t>CC/</t>
  </si>
  <si>
    <t>M/</t>
  </si>
  <si>
    <t>Current Income Taxes Payable</t>
  </si>
  <si>
    <t>Amortization of State Tax Reform Refunds</t>
  </si>
  <si>
    <t>ARO Asset/Liability (182 and 230)</t>
  </si>
  <si>
    <t>FOR THE TWELVE MONTH PERIODS ENDED DECEMBER 31, 2021 AND ENDING JULY 31, 2023</t>
  </si>
  <si>
    <t>12/31/2021</t>
  </si>
  <si>
    <t>07/31/2023</t>
  </si>
  <si>
    <t>Bowen and Scherer Depreciation Deferral</t>
  </si>
  <si>
    <t>Unusable Inventory Regulatory Asset</t>
  </si>
  <si>
    <t>NCCR ADIT</t>
  </si>
  <si>
    <t>Vogtle Unit 3 Depreciation Deferral</t>
  </si>
  <si>
    <t>Customer Usage Data Costs</t>
  </si>
  <si>
    <t>Amortization of Customer Usage Data</t>
  </si>
  <si>
    <t>Amortization of COVID Deferral</t>
  </si>
  <si>
    <t>Z/</t>
  </si>
  <si>
    <t>AQ/</t>
  </si>
  <si>
    <t>AT/</t>
  </si>
  <si>
    <t>BM/</t>
  </si>
  <si>
    <t>BV/</t>
  </si>
  <si>
    <t>BX/</t>
  </si>
  <si>
    <t>CE/</t>
  </si>
  <si>
    <t>CF/</t>
  </si>
  <si>
    <t>CG/</t>
  </si>
  <si>
    <t>CH/</t>
  </si>
  <si>
    <t>CI/</t>
  </si>
  <si>
    <t>CJ/</t>
  </si>
  <si>
    <t>CK/</t>
  </si>
  <si>
    <t>CL/</t>
  </si>
  <si>
    <t>CM/</t>
  </si>
  <si>
    <t>CN/</t>
  </si>
  <si>
    <t>CO/</t>
  </si>
  <si>
    <t>CP/</t>
  </si>
  <si>
    <t>CQ/</t>
  </si>
  <si>
    <t>CR/</t>
  </si>
  <si>
    <t>CS/</t>
  </si>
  <si>
    <t>CT/</t>
  </si>
  <si>
    <t>CU/</t>
  </si>
  <si>
    <t>TOU FD Revenue Erosion</t>
  </si>
  <si>
    <t>Software &amp; Cloud Computing</t>
  </si>
  <si>
    <t>Accumulated Depreciation and Amortization</t>
  </si>
  <si>
    <t>Accumulated Nuclear Fuel Amortization</t>
  </si>
  <si>
    <t>Total Accumulated Depreciation and Amortization</t>
  </si>
  <si>
    <t>Amortization of Software &amp; Cloud Computing</t>
  </si>
  <si>
    <t>(Pages 2 to 6)</t>
  </si>
  <si>
    <t>(Pages 7 to 27)</t>
  </si>
  <si>
    <t>(Pages 28 to 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</si>
</sst>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164" formatCode="m/d/yyyy;@"/>
  </numFmts>
  <fonts count="12" x14ac:knownFonts="1">
    <font>
      <sz val="12"/>
      <name val="Arial"/>
    </font>
    <font>
      <sz val="12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2"/>
      <name val="Courier"/>
      <family val="3"/>
    </font>
    <font>
      <sz val="12"/>
      <color rgb="FFFF0000"/>
      <name val="Times New Roman"/>
      <family val="1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7" fillId="0" borderId="0"/>
  </cellStyleXfs>
  <cellXfs count="70">
    <xf numFmtId="0" fontId="0" fillId="0" borderId="0" xfId="0"/>
    <xf numFmtId="41" fontId="1" fillId="0" borderId="0" xfId="1" applyNumberFormat="1" applyFont="1" applyFill="1" applyAlignment="1" applyProtection="1">
      <alignment horizontal="center"/>
    </xf>
    <xf numFmtId="41" fontId="1" fillId="0" borderId="0" xfId="1" applyNumberFormat="1" applyFont="1" applyFill="1" applyAlignment="1">
      <alignment horizontal="center"/>
    </xf>
    <xf numFmtId="0" fontId="1" fillId="0" borderId="0" xfId="1" applyFont="1" applyFill="1" applyAlignment="1" applyProtection="1">
      <alignment horizontal="centerContinuous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center"/>
    </xf>
    <xf numFmtId="0" fontId="1" fillId="0" borderId="1" xfId="1" applyFont="1" applyFill="1" applyBorder="1" applyAlignment="1" applyProtection="1">
      <alignment horizontal="center"/>
    </xf>
    <xf numFmtId="41" fontId="1" fillId="0" borderId="0" xfId="1" applyNumberFormat="1" applyFont="1" applyFill="1" applyProtection="1"/>
    <xf numFmtId="41" fontId="1" fillId="0" borderId="1" xfId="1" applyNumberFormat="1" applyFont="1" applyFill="1" applyBorder="1" applyProtection="1"/>
    <xf numFmtId="41" fontId="1" fillId="0" borderId="0" xfId="1" applyNumberFormat="1" applyFont="1" applyFill="1" applyBorder="1" applyProtection="1"/>
    <xf numFmtId="41" fontId="1" fillId="0" borderId="0" xfId="1" applyNumberFormat="1" applyFont="1" applyFill="1" applyProtection="1">
      <protection locked="0"/>
    </xf>
    <xf numFmtId="5" fontId="1" fillId="0" borderId="0" xfId="1" applyNumberFormat="1" applyFont="1" applyFill="1" applyProtection="1"/>
    <xf numFmtId="0" fontId="1" fillId="0" borderId="0" xfId="1" applyFont="1" applyFill="1" applyBorder="1" applyProtection="1"/>
    <xf numFmtId="0" fontId="2" fillId="0" borderId="0" xfId="1" applyFont="1" applyFill="1" applyProtection="1"/>
    <xf numFmtId="164" fontId="1" fillId="0" borderId="1" xfId="1" quotePrefix="1" applyNumberFormat="1" applyFont="1" applyFill="1" applyBorder="1" applyAlignment="1" applyProtection="1">
      <alignment horizontal="center"/>
    </xf>
    <xf numFmtId="0" fontId="1" fillId="0" borderId="0" xfId="1" quotePrefix="1" applyFont="1" applyFill="1" applyAlignment="1" applyProtection="1">
      <alignment horizontal="center"/>
    </xf>
    <xf numFmtId="10" fontId="1" fillId="0" borderId="4" xfId="1" applyNumberFormat="1" applyFont="1" applyFill="1" applyBorder="1" applyProtection="1"/>
    <xf numFmtId="10" fontId="1" fillId="0" borderId="0" xfId="1" applyNumberFormat="1" applyFont="1" applyFill="1" applyBorder="1" applyProtection="1"/>
    <xf numFmtId="49" fontId="1" fillId="0" borderId="0" xfId="1" quotePrefix="1" applyNumberFormat="1" applyFont="1" applyFill="1" applyAlignment="1" applyProtection="1">
      <alignment horizontal="center"/>
    </xf>
    <xf numFmtId="42" fontId="1" fillId="0" borderId="3" xfId="1" applyNumberFormat="1" applyFont="1" applyFill="1" applyBorder="1" applyProtection="1"/>
    <xf numFmtId="41" fontId="1" fillId="0" borderId="0" xfId="1" applyNumberFormat="1" applyFont="1" applyFill="1" applyBorder="1" applyAlignment="1" applyProtection="1">
      <alignment horizontal="center"/>
    </xf>
    <xf numFmtId="0" fontId="9" fillId="0" borderId="0" xfId="1" applyFont="1" applyFill="1" applyProtection="1">
      <protection locked="0"/>
    </xf>
    <xf numFmtId="0" fontId="2" fillId="0" borderId="0" xfId="1" applyFont="1" applyFill="1" applyAlignment="1" applyProtection="1">
      <alignment horizontal="centerContinuous"/>
    </xf>
    <xf numFmtId="0" fontId="3" fillId="0" borderId="0" xfId="1" applyFont="1" applyFill="1" applyAlignment="1" applyProtection="1">
      <alignment horizontal="centerContinuous"/>
    </xf>
    <xf numFmtId="0" fontId="5" fillId="0" borderId="0" xfId="1" applyFont="1" applyFill="1" applyAlignment="1" applyProtection="1">
      <alignment horizontal="center"/>
    </xf>
    <xf numFmtId="42" fontId="1" fillId="0" borderId="0" xfId="1" applyNumberFormat="1" applyFont="1" applyFill="1" applyProtection="1"/>
    <xf numFmtId="42" fontId="1" fillId="0" borderId="0" xfId="1" applyNumberFormat="1" applyFont="1" applyFill="1" applyAlignment="1" applyProtection="1">
      <alignment horizontal="center"/>
      <protection locked="0"/>
    </xf>
    <xf numFmtId="42" fontId="1" fillId="0" borderId="0" xfId="1" applyNumberFormat="1" applyFont="1" applyFill="1" applyAlignment="1" applyProtection="1">
      <alignment horizontal="center"/>
    </xf>
    <xf numFmtId="41" fontId="1" fillId="0" borderId="0" xfId="1" applyNumberFormat="1" applyFont="1" applyFill="1" applyAlignment="1" applyProtection="1">
      <alignment horizontal="center"/>
      <protection locked="0"/>
    </xf>
    <xf numFmtId="0" fontId="1" fillId="0" borderId="0" xfId="1" applyFont="1" applyFill="1" applyAlignment="1" applyProtection="1">
      <alignment horizontal="right"/>
    </xf>
    <xf numFmtId="0" fontId="1" fillId="0" borderId="0" xfId="1" applyFont="1" applyFill="1" applyAlignment="1" applyProtection="1">
      <alignment horizontal="left" indent="1"/>
    </xf>
    <xf numFmtId="0" fontId="1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Protection="1"/>
    <xf numFmtId="0" fontId="6" fillId="0" borderId="0" xfId="1" applyFont="1" applyFill="1" applyProtection="1"/>
    <xf numFmtId="0" fontId="1" fillId="0" borderId="0" xfId="1" applyFont="1" applyFill="1" applyAlignment="1">
      <alignment horizontal="center"/>
    </xf>
    <xf numFmtId="42" fontId="1" fillId="0" borderId="2" xfId="1" applyNumberFormat="1" applyFont="1" applyFill="1" applyBorder="1" applyProtection="1"/>
    <xf numFmtId="42" fontId="1" fillId="0" borderId="0" xfId="1" applyNumberFormat="1" applyFont="1" applyFill="1" applyProtection="1">
      <protection locked="0"/>
    </xf>
    <xf numFmtId="42" fontId="1" fillId="0" borderId="0" xfId="1" applyNumberFormat="1" applyFont="1" applyFill="1" applyBorder="1" applyAlignment="1" applyProtection="1">
      <alignment horizontal="center"/>
    </xf>
    <xf numFmtId="42" fontId="1" fillId="0" borderId="1" xfId="1" applyNumberFormat="1" applyFont="1" applyFill="1" applyBorder="1" applyProtection="1"/>
    <xf numFmtId="42" fontId="1" fillId="0" borderId="4" xfId="1" applyNumberFormat="1" applyFont="1" applyFill="1" applyBorder="1" applyProtection="1"/>
    <xf numFmtId="42" fontId="1" fillId="0" borderId="0" xfId="1" applyNumberFormat="1" applyFont="1" applyFill="1" applyBorder="1" applyProtection="1"/>
    <xf numFmtId="41" fontId="1" fillId="0" borderId="5" xfId="1" applyNumberFormat="1" applyFont="1" applyFill="1" applyBorder="1" applyProtection="1"/>
    <xf numFmtId="0" fontId="1" fillId="0" borderId="1" xfId="1" quotePrefix="1" applyFont="1" applyFill="1" applyBorder="1" applyAlignment="1" applyProtection="1">
      <alignment horizontal="center"/>
    </xf>
    <xf numFmtId="0" fontId="3" fillId="0" borderId="0" xfId="1" applyFont="1" applyFill="1" applyAlignment="1" applyProtection="1">
      <alignment horizontal="left"/>
    </xf>
    <xf numFmtId="0" fontId="2" fillId="0" borderId="0" xfId="1" applyFont="1" applyFill="1"/>
    <xf numFmtId="42" fontId="2" fillId="0" borderId="0" xfId="1" applyNumberFormat="1" applyFont="1" applyFill="1"/>
    <xf numFmtId="41" fontId="1" fillId="0" borderId="5" xfId="1" applyNumberFormat="1" applyFont="1" applyFill="1" applyBorder="1" applyProtection="1">
      <protection locked="0"/>
    </xf>
    <xf numFmtId="41" fontId="1" fillId="0" borderId="0" xfId="1" applyNumberFormat="1" applyFont="1" applyFill="1" applyBorder="1" applyProtection="1">
      <protection locked="0"/>
    </xf>
    <xf numFmtId="42" fontId="2" fillId="0" borderId="0" xfId="1" applyNumberFormat="1" applyFont="1" applyFill="1" applyBorder="1"/>
    <xf numFmtId="37" fontId="1" fillId="0" borderId="0" xfId="1" applyNumberFormat="1" applyFont="1" applyFill="1" applyProtection="1"/>
    <xf numFmtId="0" fontId="2" fillId="0" borderId="0" xfId="1" applyFont="1" applyFill="1" applyBorder="1"/>
    <xf numFmtId="0" fontId="10" fillId="0" borderId="0" xfId="1" applyFont="1" applyFill="1" applyAlignment="1" applyProtection="1">
      <alignment horizontal="centerContinuous"/>
    </xf>
    <xf numFmtId="0" fontId="10" fillId="0" borderId="0" xfId="1" applyFont="1" applyFill="1" applyAlignment="1" applyProtection="1">
      <alignment horizontal="center"/>
    </xf>
    <xf numFmtId="0" fontId="10" fillId="0" borderId="0" xfId="1" applyFont="1" applyFill="1" applyProtection="1"/>
    <xf numFmtId="41" fontId="10" fillId="0" borderId="0" xfId="1" applyNumberFormat="1" applyFont="1" applyFill="1" applyProtection="1"/>
    <xf numFmtId="41" fontId="10" fillId="0" borderId="0" xfId="1" applyNumberFormat="1" applyFont="1" applyFill="1" applyProtection="1">
      <protection locked="0"/>
    </xf>
    <xf numFmtId="5" fontId="10" fillId="0" borderId="0" xfId="1" applyNumberFormat="1" applyFont="1" applyFill="1" applyProtection="1"/>
    <xf numFmtId="10" fontId="10" fillId="0" borderId="0" xfId="1" applyNumberFormat="1" applyFont="1" applyFill="1" applyBorder="1" applyProtection="1"/>
    <xf numFmtId="0" fontId="11" fillId="0" borderId="0" xfId="1" applyFont="1" applyFill="1" applyProtection="1"/>
    <xf numFmtId="0" fontId="11" fillId="0" borderId="0" xfId="1" applyFont="1" applyFill="1"/>
    <xf numFmtId="0" fontId="10" fillId="0" borderId="0" xfId="1" quotePrefix="1" applyFont="1" applyFill="1" applyAlignment="1" applyProtection="1">
      <alignment horizontal="right"/>
    </xf>
    <xf numFmtId="0" fontId="1" fillId="0" borderId="0" xfId="1" quotePrefix="1" applyFont="1" applyFill="1" applyAlignment="1">
      <alignment horizontal="center"/>
    </xf>
    <xf numFmtId="42" fontId="10" fillId="0" borderId="0" xfId="1" applyNumberFormat="1" applyFont="1" applyFill="1" applyAlignment="1" applyProtection="1">
      <alignment horizontal="center"/>
    </xf>
    <xf numFmtId="41" fontId="10" fillId="0" borderId="0" xfId="1" applyNumberFormat="1" applyFont="1" applyFill="1" applyAlignment="1">
      <alignment horizontal="center"/>
    </xf>
    <xf numFmtId="42" fontId="10" fillId="0" borderId="0" xfId="1" applyNumberFormat="1" applyFont="1" applyFill="1" applyBorder="1" applyAlignment="1" applyProtection="1">
      <alignment horizontal="center"/>
    </xf>
    <xf numFmtId="0" fontId="10" fillId="0" borderId="0" xfId="1" applyFont="1" applyFill="1" applyBorder="1" applyAlignment="1" applyProtection="1">
      <alignment horizontal="center"/>
    </xf>
    <xf numFmtId="0" fontId="10" fillId="0" borderId="0" xfId="1" applyFont="1" applyFill="1" applyAlignment="1">
      <alignment horizontal="center"/>
    </xf>
    <xf numFmtId="42" fontId="1" fillId="0" borderId="0" xfId="1" applyNumberFormat="1" applyFont="1" applyFill="1" applyAlignment="1">
      <alignment horizontal="center"/>
    </xf>
    <xf numFmtId="0" fontId="4" fillId="0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center"/>
    </xf>
  </cellXfs>
  <cellStyles count="2">
    <cellStyle name="_x0013_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transitionEntry="1" codeName="Sheet1">
    <pageSetUpPr fitToPage="1"/>
  </sheetPr>
  <dimension ref="A1:S111"/>
  <sheetViews>
    <sheetView showGridLines="0" tabSelected="1" defaultGridColor="0" colorId="22" zoomScaleNormal="100" zoomScaleSheetLayoutView="75" zoomScalePageLayoutView="60" workbookViewId="0"/>
  </sheetViews>
  <sheetFormatPr defaultColWidth="9.81640625" defaultRowHeight="15.6" x14ac:dyDescent="0.3"/>
  <cols>
    <col min="1" max="1" width="6.453125" style="44" customWidth="1"/>
    <col min="2" max="2" width="1.81640625" style="44" customWidth="1"/>
    <col min="3" max="3" width="36.81640625" style="44" customWidth="1"/>
    <col min="4" max="4" width="2.81640625" style="44" customWidth="1"/>
    <col min="5" max="5" width="12.81640625" style="44" customWidth="1"/>
    <col min="6" max="6" width="2.81640625" style="44" customWidth="1"/>
    <col min="7" max="7" width="12.81640625" style="44" customWidth="1"/>
    <col min="8" max="8" width="3.81640625" style="34" customWidth="1"/>
    <col min="9" max="9" width="14" style="44" customWidth="1"/>
    <col min="10" max="10" width="2.81640625" style="44" customWidth="1"/>
    <col min="11" max="11" width="12.81640625" style="44" customWidth="1"/>
    <col min="12" max="12" width="5.81640625" style="34" customWidth="1"/>
    <col min="13" max="13" width="12.81640625" style="59" customWidth="1"/>
    <col min="14" max="14" width="1.81640625" style="44" customWidth="1"/>
    <col min="15" max="15" width="12.81640625" style="44" customWidth="1"/>
    <col min="16" max="16" width="6.54296875" style="66" customWidth="1"/>
    <col min="17" max="17" width="12.81640625" style="59" customWidth="1"/>
    <col min="18" max="18" width="1.81640625" style="44" customWidth="1"/>
    <col min="19" max="19" width="2.81640625" style="44" customWidth="1"/>
    <col min="20" max="16384" width="9.81640625" style="44"/>
  </cols>
  <sheetData>
    <row r="1" spans="1:19" x14ac:dyDescent="0.3">
      <c r="A1" s="4"/>
      <c r="B1" s="4"/>
      <c r="C1" s="43"/>
      <c r="D1" s="3"/>
      <c r="E1" s="3"/>
      <c r="F1" s="3"/>
      <c r="G1" s="3"/>
      <c r="H1" s="5"/>
      <c r="I1" s="3"/>
      <c r="J1" s="3"/>
      <c r="K1" s="3"/>
      <c r="L1" s="5"/>
      <c r="M1" s="51"/>
      <c r="N1" s="3"/>
      <c r="P1" s="52"/>
      <c r="Q1" s="60"/>
      <c r="R1" s="13"/>
      <c r="S1" s="13"/>
    </row>
    <row r="2" spans="1:19" x14ac:dyDescent="0.3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22"/>
      <c r="S2" s="13"/>
    </row>
    <row r="3" spans="1:19" x14ac:dyDescent="0.3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22"/>
      <c r="S3" s="13"/>
    </row>
    <row r="4" spans="1:19" x14ac:dyDescent="0.3">
      <c r="A4" s="69" t="s">
        <v>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22"/>
      <c r="S4" s="13"/>
    </row>
    <row r="5" spans="1:19" x14ac:dyDescent="0.3">
      <c r="A5" s="69" t="s">
        <v>153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22"/>
      <c r="S5" s="13"/>
    </row>
    <row r="6" spans="1:19" x14ac:dyDescent="0.3">
      <c r="A6" s="69" t="s">
        <v>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22"/>
      <c r="S6" s="13"/>
    </row>
    <row r="7" spans="1:19" x14ac:dyDescent="0.3">
      <c r="A7" s="4"/>
      <c r="B7" s="4"/>
      <c r="C7" s="23"/>
      <c r="D7" s="3"/>
      <c r="E7" s="3"/>
      <c r="F7" s="3"/>
      <c r="G7" s="3"/>
      <c r="H7" s="5"/>
      <c r="I7" s="3"/>
      <c r="J7" s="3"/>
      <c r="K7" s="3"/>
      <c r="L7" s="5"/>
      <c r="M7" s="51"/>
      <c r="N7" s="3"/>
      <c r="O7" s="3"/>
      <c r="P7" s="52"/>
      <c r="Q7" s="51"/>
      <c r="R7" s="13"/>
      <c r="S7" s="13"/>
    </row>
    <row r="8" spans="1:19" x14ac:dyDescent="0.3">
      <c r="A8" s="4"/>
      <c r="B8" s="4"/>
      <c r="C8" s="4"/>
      <c r="D8" s="4"/>
      <c r="E8" s="5"/>
      <c r="F8" s="5"/>
      <c r="G8" s="4"/>
      <c r="H8" s="5"/>
      <c r="I8" s="5"/>
      <c r="J8" s="4"/>
      <c r="K8" s="4"/>
      <c r="L8" s="5"/>
      <c r="M8" s="52"/>
      <c r="N8" s="4"/>
      <c r="O8" s="4"/>
      <c r="P8" s="52"/>
      <c r="Q8" s="52"/>
      <c r="R8" s="13"/>
      <c r="S8" s="13"/>
    </row>
    <row r="9" spans="1:19" x14ac:dyDescent="0.3">
      <c r="A9" s="4"/>
      <c r="B9" s="4"/>
      <c r="C9" s="4"/>
      <c r="D9" s="4"/>
      <c r="E9" s="5"/>
      <c r="F9" s="5"/>
      <c r="G9" s="4"/>
      <c r="H9" s="5"/>
      <c r="I9" s="5" t="s">
        <v>128</v>
      </c>
      <c r="J9" s="4"/>
      <c r="K9" s="4"/>
      <c r="L9" s="5"/>
      <c r="M9" s="52"/>
      <c r="N9" s="4"/>
      <c r="O9" s="4"/>
      <c r="P9" s="52"/>
      <c r="Q9" s="52"/>
      <c r="R9" s="13"/>
      <c r="S9" s="13"/>
    </row>
    <row r="10" spans="1:19" x14ac:dyDescent="0.3">
      <c r="A10" s="4"/>
      <c r="B10" s="4"/>
      <c r="C10" s="4"/>
      <c r="D10" s="4"/>
      <c r="E10" s="5" t="s">
        <v>128</v>
      </c>
      <c r="F10" s="5"/>
      <c r="G10" s="4"/>
      <c r="H10" s="5"/>
      <c r="I10" s="5" t="s">
        <v>132</v>
      </c>
      <c r="J10" s="4"/>
      <c r="K10" s="5" t="s">
        <v>133</v>
      </c>
      <c r="L10" s="5"/>
      <c r="M10" s="5" t="s">
        <v>135</v>
      </c>
      <c r="N10" s="4"/>
      <c r="O10" s="4"/>
      <c r="P10" s="52"/>
      <c r="Q10" s="5" t="s">
        <v>135</v>
      </c>
      <c r="R10" s="13"/>
      <c r="S10" s="13"/>
    </row>
    <row r="11" spans="1:19" x14ac:dyDescent="0.3">
      <c r="A11" s="5" t="s">
        <v>125</v>
      </c>
      <c r="B11" s="4"/>
      <c r="C11" s="4"/>
      <c r="D11" s="4"/>
      <c r="E11" s="5" t="s">
        <v>129</v>
      </c>
      <c r="F11" s="5"/>
      <c r="G11" s="31" t="s">
        <v>130</v>
      </c>
      <c r="H11" s="5"/>
      <c r="I11" s="5" t="s">
        <v>131</v>
      </c>
      <c r="J11" s="4"/>
      <c r="K11" s="5" t="s">
        <v>134</v>
      </c>
      <c r="L11" s="5"/>
      <c r="M11" s="5" t="s">
        <v>136</v>
      </c>
      <c r="N11" s="4"/>
      <c r="O11" s="31" t="s">
        <v>130</v>
      </c>
      <c r="P11" s="52"/>
      <c r="Q11" s="5" t="s">
        <v>137</v>
      </c>
      <c r="R11" s="13"/>
      <c r="S11" s="13"/>
    </row>
    <row r="12" spans="1:19" x14ac:dyDescent="0.3">
      <c r="A12" s="6" t="s">
        <v>126</v>
      </c>
      <c r="B12" s="4"/>
      <c r="C12" s="6" t="s">
        <v>127</v>
      </c>
      <c r="D12" s="4"/>
      <c r="E12" s="14" t="s">
        <v>154</v>
      </c>
      <c r="F12" s="4"/>
      <c r="G12" s="42" t="s">
        <v>192</v>
      </c>
      <c r="H12" s="5"/>
      <c r="I12" s="14" t="str">
        <f>E12</f>
        <v>12/31/2021</v>
      </c>
      <c r="J12" s="4"/>
      <c r="K12" s="42" t="s">
        <v>193</v>
      </c>
      <c r="L12" s="5"/>
      <c r="M12" s="14" t="s">
        <v>155</v>
      </c>
      <c r="N12" s="4"/>
      <c r="O12" s="42" t="s">
        <v>194</v>
      </c>
      <c r="P12" s="52"/>
      <c r="Q12" s="14" t="str">
        <f>M12</f>
        <v>07/31/2023</v>
      </c>
      <c r="R12" s="13"/>
      <c r="S12" s="13"/>
    </row>
    <row r="13" spans="1:19" x14ac:dyDescent="0.3">
      <c r="A13" s="18" t="s">
        <v>3</v>
      </c>
      <c r="B13" s="4"/>
      <c r="C13" s="18" t="s">
        <v>4</v>
      </c>
      <c r="D13" s="4"/>
      <c r="E13" s="18" t="s">
        <v>5</v>
      </c>
      <c r="F13" s="4"/>
      <c r="G13" s="18" t="s">
        <v>106</v>
      </c>
      <c r="H13" s="4"/>
      <c r="I13" s="18" t="s">
        <v>6</v>
      </c>
      <c r="J13" s="5"/>
      <c r="K13" s="18" t="s">
        <v>7</v>
      </c>
      <c r="L13" s="4"/>
      <c r="M13" s="18" t="s">
        <v>8</v>
      </c>
      <c r="O13" s="18" t="s">
        <v>9</v>
      </c>
      <c r="P13" s="52"/>
      <c r="Q13" s="18" t="s">
        <v>10</v>
      </c>
      <c r="R13" s="13"/>
      <c r="S13" s="13"/>
    </row>
    <row r="14" spans="1:19" x14ac:dyDescent="0.3">
      <c r="A14" s="4"/>
      <c r="B14" s="4"/>
      <c r="C14" s="4"/>
      <c r="D14" s="4"/>
      <c r="E14" s="5"/>
      <c r="F14" s="4"/>
      <c r="G14" s="5"/>
      <c r="H14" s="5"/>
      <c r="I14" s="5"/>
      <c r="J14" s="4"/>
      <c r="K14" s="5"/>
      <c r="L14" s="5"/>
      <c r="M14" s="5"/>
      <c r="N14" s="4"/>
      <c r="O14" s="5"/>
      <c r="P14" s="52"/>
      <c r="Q14" s="5"/>
      <c r="R14" s="13"/>
      <c r="S14" s="13"/>
    </row>
    <row r="15" spans="1:19" x14ac:dyDescent="0.3">
      <c r="A15" s="4"/>
      <c r="B15" s="4"/>
      <c r="C15" s="24" t="s">
        <v>11</v>
      </c>
      <c r="D15" s="4"/>
      <c r="E15" s="4"/>
      <c r="F15" s="4"/>
      <c r="G15" s="4"/>
      <c r="H15" s="5"/>
      <c r="I15" s="4"/>
      <c r="J15" s="4"/>
      <c r="K15" s="4"/>
      <c r="L15" s="5"/>
      <c r="M15" s="4"/>
      <c r="N15" s="4"/>
      <c r="O15" s="4"/>
      <c r="P15" s="52"/>
      <c r="Q15" s="4"/>
      <c r="R15" s="13"/>
      <c r="S15" s="13"/>
    </row>
    <row r="16" spans="1:19" x14ac:dyDescent="0.3">
      <c r="A16" s="5">
        <v>1</v>
      </c>
      <c r="B16" s="4"/>
      <c r="C16" s="4" t="s">
        <v>12</v>
      </c>
      <c r="D16" s="4"/>
      <c r="E16" s="36">
        <v>8685547.9363899995</v>
      </c>
      <c r="F16" s="25"/>
      <c r="G16" s="25">
        <f>I16-E16</f>
        <v>-260685.14152422547</v>
      </c>
      <c r="H16" s="26" t="s">
        <v>41</v>
      </c>
      <c r="I16" s="25">
        <v>8424862.794865774</v>
      </c>
      <c r="J16" s="25"/>
      <c r="K16" s="25">
        <f>M16-I16</f>
        <v>90289.58939088881</v>
      </c>
      <c r="L16" s="1" t="s">
        <v>56</v>
      </c>
      <c r="M16" s="25">
        <v>8515152.3842566628</v>
      </c>
      <c r="N16" s="25"/>
      <c r="O16" s="25">
        <f>Q16-M16</f>
        <v>-351781.6608249573</v>
      </c>
      <c r="P16" s="28" t="s">
        <v>166</v>
      </c>
      <c r="Q16" s="25">
        <v>8163370.7234317055</v>
      </c>
      <c r="R16" s="13"/>
      <c r="S16" s="21"/>
    </row>
    <row r="17" spans="1:19" x14ac:dyDescent="0.3">
      <c r="A17" s="5">
        <f>A16+1</f>
        <v>2</v>
      </c>
      <c r="B17" s="4"/>
      <c r="C17" s="4" t="s">
        <v>13</v>
      </c>
      <c r="D17" s="4"/>
      <c r="E17" s="10">
        <v>431569.20362999995</v>
      </c>
      <c r="F17" s="7"/>
      <c r="G17" s="7">
        <f>I17-E17</f>
        <v>-183475.91879856455</v>
      </c>
      <c r="H17" s="1" t="s">
        <v>42</v>
      </c>
      <c r="I17" s="7">
        <v>248093.28483143539</v>
      </c>
      <c r="J17" s="7"/>
      <c r="K17" s="8">
        <f>M17-I17</f>
        <v>177581.85303847448</v>
      </c>
      <c r="L17" s="27" t="s">
        <v>57</v>
      </c>
      <c r="M17" s="7">
        <v>425675.13786990987</v>
      </c>
      <c r="N17" s="7"/>
      <c r="O17" s="7">
        <f>Q17-M17</f>
        <v>-207941.99181445816</v>
      </c>
      <c r="P17" s="1" t="s">
        <v>146</v>
      </c>
      <c r="Q17" s="8">
        <v>217733.14605545171</v>
      </c>
      <c r="R17" s="13"/>
      <c r="S17" s="21"/>
    </row>
    <row r="18" spans="1:19" x14ac:dyDescent="0.3">
      <c r="A18" s="5">
        <f>A17+1</f>
        <v>3</v>
      </c>
      <c r="B18" s="4"/>
      <c r="C18" s="4" t="s">
        <v>14</v>
      </c>
      <c r="D18" s="4"/>
      <c r="E18" s="35">
        <f>SUM(E16:E17)</f>
        <v>9117117.1400199998</v>
      </c>
      <c r="F18" s="25"/>
      <c r="G18" s="35">
        <f>SUM(G16:G17)</f>
        <v>-444161.06032279006</v>
      </c>
      <c r="H18" s="27"/>
      <c r="I18" s="35">
        <f>SUM(I16:I17)</f>
        <v>8672956.0796972085</v>
      </c>
      <c r="J18" s="25"/>
      <c r="K18" s="35">
        <f>SUM(K16:K17)</f>
        <v>267871.44242936326</v>
      </c>
      <c r="L18" s="27"/>
      <c r="M18" s="35">
        <f>SUM(M16:M17)</f>
        <v>8940827.5221265722</v>
      </c>
      <c r="N18" s="25"/>
      <c r="O18" s="35">
        <f>SUM(O16:O17)</f>
        <v>-559723.65263941546</v>
      </c>
      <c r="P18" s="27"/>
      <c r="Q18" s="35">
        <f>SUM(Q16:Q17)</f>
        <v>8381103.8694871571</v>
      </c>
      <c r="R18" s="13"/>
      <c r="S18" s="13"/>
    </row>
    <row r="19" spans="1:19" x14ac:dyDescent="0.3">
      <c r="A19" s="4"/>
      <c r="B19" s="4"/>
      <c r="C19" s="4"/>
      <c r="D19" s="4"/>
      <c r="E19" s="7"/>
      <c r="F19" s="4"/>
      <c r="G19" s="7"/>
      <c r="H19" s="5"/>
      <c r="I19" s="7"/>
      <c r="J19" s="4"/>
      <c r="K19" s="7"/>
      <c r="L19" s="5"/>
      <c r="M19" s="7"/>
      <c r="N19" s="4"/>
      <c r="O19" s="7"/>
      <c r="P19" s="5"/>
      <c r="Q19" s="7"/>
      <c r="R19" s="13"/>
      <c r="S19" s="13"/>
    </row>
    <row r="20" spans="1:19" x14ac:dyDescent="0.3">
      <c r="A20" s="4"/>
      <c r="B20" s="4"/>
      <c r="C20" s="24" t="s">
        <v>15</v>
      </c>
      <c r="D20" s="4"/>
      <c r="E20" s="10"/>
      <c r="F20" s="4"/>
      <c r="G20" s="7"/>
      <c r="H20" s="5"/>
      <c r="I20" s="7"/>
      <c r="J20" s="4"/>
      <c r="K20" s="7"/>
      <c r="L20" s="5"/>
      <c r="M20" s="7"/>
      <c r="N20" s="4"/>
      <c r="O20" s="7"/>
      <c r="P20" s="5"/>
      <c r="Q20" s="7"/>
      <c r="R20" s="13"/>
      <c r="S20" s="13"/>
    </row>
    <row r="21" spans="1:19" x14ac:dyDescent="0.3">
      <c r="A21" s="5">
        <f>A18+1</f>
        <v>4</v>
      </c>
      <c r="B21" s="4"/>
      <c r="C21" s="4" t="s">
        <v>16</v>
      </c>
      <c r="D21" s="4"/>
      <c r="E21" s="36">
        <v>4882042.8079400007</v>
      </c>
      <c r="F21" s="25"/>
      <c r="G21" s="25">
        <f t="shared" ref="G21:G34" si="0">I21-E21</f>
        <v>-28648.07342786435</v>
      </c>
      <c r="H21" s="27" t="s">
        <v>43</v>
      </c>
      <c r="I21" s="25">
        <v>4853394.7345121363</v>
      </c>
      <c r="J21" s="25"/>
      <c r="K21" s="25">
        <f>M21-I21</f>
        <v>-330335.71211001743</v>
      </c>
      <c r="L21" s="1" t="s">
        <v>58</v>
      </c>
      <c r="M21" s="25">
        <v>4523059.0224021189</v>
      </c>
      <c r="N21" s="25"/>
      <c r="O21" s="25">
        <f t="shared" ref="O21:O37" si="1">Q21-M21</f>
        <v>-117145.72241064534</v>
      </c>
      <c r="P21" s="1" t="s">
        <v>96</v>
      </c>
      <c r="Q21" s="40">
        <v>4405913.2999914736</v>
      </c>
      <c r="R21" s="13"/>
      <c r="S21" s="13"/>
    </row>
    <row r="22" spans="1:19" x14ac:dyDescent="0.3">
      <c r="A22" s="5">
        <f>A21+1</f>
        <v>5</v>
      </c>
      <c r="B22" s="4"/>
      <c r="C22" s="4" t="s">
        <v>17</v>
      </c>
      <c r="D22" s="4"/>
      <c r="E22" s="10">
        <v>1287762.714955</v>
      </c>
      <c r="F22" s="7"/>
      <c r="G22" s="7">
        <f t="shared" si="0"/>
        <v>-20194.191375087947</v>
      </c>
      <c r="H22" s="1" t="s">
        <v>44</v>
      </c>
      <c r="I22" s="7">
        <v>1267568.523579912</v>
      </c>
      <c r="J22" s="7"/>
      <c r="K22" s="9">
        <f>M22-I22</f>
        <v>327276.10390088265</v>
      </c>
      <c r="L22" s="1" t="s">
        <v>59</v>
      </c>
      <c r="M22" s="7">
        <v>1594844.6274807947</v>
      </c>
      <c r="N22" s="7"/>
      <c r="O22" s="7">
        <f t="shared" si="1"/>
        <v>112429.83624034002</v>
      </c>
      <c r="P22" s="1" t="s">
        <v>97</v>
      </c>
      <c r="Q22" s="9">
        <v>1707274.4637211347</v>
      </c>
      <c r="R22" s="13"/>
      <c r="S22" s="13"/>
    </row>
    <row r="23" spans="1:19" x14ac:dyDescent="0.3">
      <c r="A23" s="5">
        <f t="shared" ref="A23:A37" si="2">A22+1</f>
        <v>6</v>
      </c>
      <c r="B23" s="4"/>
      <c r="C23" s="4" t="s">
        <v>18</v>
      </c>
      <c r="D23" s="4"/>
      <c r="E23" s="10">
        <v>4337.6746750000002</v>
      </c>
      <c r="F23" s="7"/>
      <c r="G23" s="7">
        <f t="shared" si="0"/>
        <v>0</v>
      </c>
      <c r="H23" s="1"/>
      <c r="I23" s="7">
        <v>4337.6746750000002</v>
      </c>
      <c r="J23" s="7"/>
      <c r="K23" s="9">
        <f t="shared" ref="K23:K25" si="3">M23-I23</f>
        <v>-248.40078500000072</v>
      </c>
      <c r="L23" s="1" t="s">
        <v>60</v>
      </c>
      <c r="M23" s="7">
        <v>4089.2738899999995</v>
      </c>
      <c r="N23" s="7"/>
      <c r="O23" s="7">
        <f t="shared" si="1"/>
        <v>-4089.2738899999995</v>
      </c>
      <c r="P23" s="1" t="s">
        <v>98</v>
      </c>
      <c r="Q23" s="9">
        <v>0</v>
      </c>
      <c r="R23" s="13"/>
      <c r="S23" s="21"/>
    </row>
    <row r="24" spans="1:19" x14ac:dyDescent="0.3">
      <c r="A24" s="5">
        <f t="shared" si="2"/>
        <v>7</v>
      </c>
      <c r="B24" s="4"/>
      <c r="C24" s="4" t="s">
        <v>20</v>
      </c>
      <c r="D24" s="4"/>
      <c r="E24" s="10">
        <v>-7584.803710000001</v>
      </c>
      <c r="F24" s="7"/>
      <c r="G24" s="7">
        <f t="shared" si="0"/>
        <v>0</v>
      </c>
      <c r="I24" s="7">
        <v>-7584.803710000001</v>
      </c>
      <c r="J24" s="7"/>
      <c r="K24" s="9">
        <f t="shared" si="3"/>
        <v>-3125.5871233333519</v>
      </c>
      <c r="L24" s="1" t="s">
        <v>61</v>
      </c>
      <c r="M24" s="7">
        <v>-10710.390833333353</v>
      </c>
      <c r="N24" s="7"/>
      <c r="O24" s="7">
        <f t="shared" si="1"/>
        <v>0</v>
      </c>
      <c r="P24" s="1"/>
      <c r="Q24" s="9">
        <v>-10710.390833333353</v>
      </c>
      <c r="R24" s="13"/>
      <c r="S24" s="21"/>
    </row>
    <row r="25" spans="1:19" x14ac:dyDescent="0.3">
      <c r="A25" s="5">
        <f>A24+1</f>
        <v>8</v>
      </c>
      <c r="B25" s="4"/>
      <c r="C25" s="4" t="s">
        <v>151</v>
      </c>
      <c r="D25" s="4"/>
      <c r="E25" s="10">
        <v>-1259.6085400000004</v>
      </c>
      <c r="F25" s="7"/>
      <c r="G25" s="7">
        <f t="shared" si="0"/>
        <v>0</v>
      </c>
      <c r="H25" s="1"/>
      <c r="I25" s="7">
        <v>-1259.6085400000004</v>
      </c>
      <c r="J25" s="7"/>
      <c r="K25" s="9">
        <f t="shared" si="3"/>
        <v>734.77354000000037</v>
      </c>
      <c r="L25" s="1" t="s">
        <v>111</v>
      </c>
      <c r="M25" s="7">
        <v>-524.83500000000004</v>
      </c>
      <c r="N25" s="7"/>
      <c r="O25" s="7">
        <f t="shared" si="1"/>
        <v>524.83500000000004</v>
      </c>
      <c r="P25" s="2" t="s">
        <v>114</v>
      </c>
      <c r="Q25" s="9">
        <v>0</v>
      </c>
      <c r="R25" s="13"/>
      <c r="S25" s="21"/>
    </row>
    <row r="26" spans="1:19" x14ac:dyDescent="0.3">
      <c r="A26" s="5">
        <f t="shared" si="2"/>
        <v>9</v>
      </c>
      <c r="B26" s="4"/>
      <c r="C26" s="4" t="s">
        <v>107</v>
      </c>
      <c r="D26" s="4"/>
      <c r="E26" s="10">
        <v>7267.7611199999983</v>
      </c>
      <c r="F26" s="7"/>
      <c r="G26" s="7">
        <f t="shared" si="0"/>
        <v>0</v>
      </c>
      <c r="H26" s="2"/>
      <c r="I26" s="7">
        <v>7267.7611199999983</v>
      </c>
      <c r="J26" s="7"/>
      <c r="K26" s="9">
        <f>M26-I26</f>
        <v>-4239.5273199999983</v>
      </c>
      <c r="L26" s="1" t="s">
        <v>62</v>
      </c>
      <c r="M26" s="7">
        <v>3028.2338</v>
      </c>
      <c r="N26" s="7"/>
      <c r="O26" s="7">
        <f t="shared" si="1"/>
        <v>-3028.2338</v>
      </c>
      <c r="P26" s="2" t="s">
        <v>99</v>
      </c>
      <c r="Q26" s="9">
        <v>0</v>
      </c>
      <c r="R26" s="13"/>
      <c r="S26" s="21"/>
    </row>
    <row r="27" spans="1:19" x14ac:dyDescent="0.3">
      <c r="A27" s="5">
        <f t="shared" si="2"/>
        <v>10</v>
      </c>
      <c r="B27" s="4"/>
      <c r="C27" s="4" t="s">
        <v>110</v>
      </c>
      <c r="D27" s="4"/>
      <c r="E27" s="10">
        <v>67049.053919999991</v>
      </c>
      <c r="F27" s="7"/>
      <c r="G27" s="7">
        <f t="shared" si="0"/>
        <v>0</v>
      </c>
      <c r="H27" s="2"/>
      <c r="I27" s="7">
        <v>67049.053919999991</v>
      </c>
      <c r="J27" s="7"/>
      <c r="K27" s="9">
        <f>M27-I27</f>
        <v>43047.222091068354</v>
      </c>
      <c r="L27" s="20" t="s">
        <v>63</v>
      </c>
      <c r="M27" s="7">
        <v>110096.27601106834</v>
      </c>
      <c r="N27" s="7"/>
      <c r="O27" s="7">
        <f t="shared" si="1"/>
        <v>5881.0479036202451</v>
      </c>
      <c r="P27" s="2" t="s">
        <v>115</v>
      </c>
      <c r="Q27" s="9">
        <v>115977.32391468859</v>
      </c>
      <c r="R27" s="13"/>
      <c r="S27" s="21"/>
    </row>
    <row r="28" spans="1:19" x14ac:dyDescent="0.3">
      <c r="A28" s="5">
        <f t="shared" si="2"/>
        <v>11</v>
      </c>
      <c r="B28" s="4"/>
      <c r="C28" s="4" t="s">
        <v>108</v>
      </c>
      <c r="D28" s="4"/>
      <c r="E28" s="10">
        <v>4256.3859600000014</v>
      </c>
      <c r="F28" s="7"/>
      <c r="G28" s="7">
        <f t="shared" si="0"/>
        <v>0</v>
      </c>
      <c r="H28" s="1"/>
      <c r="I28" s="7">
        <v>4256.3859599999996</v>
      </c>
      <c r="J28" s="7"/>
      <c r="K28" s="9">
        <f>ROUND(M28-I28,1)</f>
        <v>-2482.9</v>
      </c>
      <c r="L28" s="20" t="s">
        <v>163</v>
      </c>
      <c r="M28" s="7">
        <v>1773.4934500000099</v>
      </c>
      <c r="N28" s="7"/>
      <c r="O28" s="7">
        <f t="shared" si="1"/>
        <v>-1773.4934500000099</v>
      </c>
      <c r="P28" s="2" t="s">
        <v>116</v>
      </c>
      <c r="Q28" s="9">
        <v>0</v>
      </c>
      <c r="R28" s="13" t="s">
        <v>40</v>
      </c>
      <c r="S28" s="21"/>
    </row>
    <row r="29" spans="1:19" x14ac:dyDescent="0.3">
      <c r="A29" s="5">
        <f t="shared" si="2"/>
        <v>12</v>
      </c>
      <c r="B29" s="4"/>
      <c r="C29" s="4" t="s">
        <v>191</v>
      </c>
      <c r="D29" s="4"/>
      <c r="E29" s="10">
        <v>0</v>
      </c>
      <c r="F29" s="7"/>
      <c r="G29" s="7">
        <f t="shared" si="0"/>
        <v>0</v>
      </c>
      <c r="H29" s="1"/>
      <c r="I29" s="7">
        <v>0</v>
      </c>
      <c r="J29" s="7"/>
      <c r="K29" s="9">
        <f>ROUND(M29-I29,1)</f>
        <v>5706</v>
      </c>
      <c r="L29" s="1" t="s">
        <v>64</v>
      </c>
      <c r="M29" s="7">
        <v>5705.9936289999996</v>
      </c>
      <c r="N29" s="7"/>
      <c r="O29" s="7">
        <f t="shared" si="1"/>
        <v>4075.7097349999995</v>
      </c>
      <c r="P29" s="2" t="s">
        <v>167</v>
      </c>
      <c r="Q29" s="9">
        <v>9781.7033639999991</v>
      </c>
      <c r="R29" s="13"/>
      <c r="S29" s="21"/>
    </row>
    <row r="30" spans="1:19" x14ac:dyDescent="0.3">
      <c r="A30" s="5">
        <f t="shared" si="2"/>
        <v>13</v>
      </c>
      <c r="B30" s="4"/>
      <c r="C30" s="4" t="s">
        <v>161</v>
      </c>
      <c r="D30" s="4"/>
      <c r="E30" s="10">
        <v>0</v>
      </c>
      <c r="F30" s="7"/>
      <c r="G30" s="7">
        <f t="shared" si="0"/>
        <v>0</v>
      </c>
      <c r="H30" s="1"/>
      <c r="I30" s="7">
        <v>0</v>
      </c>
      <c r="J30" s="7"/>
      <c r="K30" s="9">
        <f t="shared" ref="K30:K31" si="4">ROUND(M30-I30,1)</f>
        <v>152.80000000000001</v>
      </c>
      <c r="L30" s="1" t="s">
        <v>67</v>
      </c>
      <c r="M30" s="7">
        <v>152.84082527776999</v>
      </c>
      <c r="N30" s="7"/>
      <c r="O30" s="7">
        <f t="shared" si="1"/>
        <v>109.17201805555013</v>
      </c>
      <c r="P30" s="2" t="s">
        <v>100</v>
      </c>
      <c r="Q30" s="9">
        <v>262.01284333332012</v>
      </c>
      <c r="R30" s="13"/>
      <c r="S30" s="21"/>
    </row>
    <row r="31" spans="1:19" x14ac:dyDescent="0.3">
      <c r="A31" s="5">
        <f t="shared" si="2"/>
        <v>14</v>
      </c>
      <c r="B31" s="4"/>
      <c r="C31" s="4" t="s">
        <v>162</v>
      </c>
      <c r="D31" s="4"/>
      <c r="E31" s="10">
        <v>0</v>
      </c>
      <c r="F31" s="7"/>
      <c r="G31" s="7">
        <f t="shared" si="0"/>
        <v>0</v>
      </c>
      <c r="H31" s="1"/>
      <c r="I31" s="7">
        <v>0</v>
      </c>
      <c r="J31" s="7"/>
      <c r="K31" s="9">
        <f t="shared" si="4"/>
        <v>4901.1000000000004</v>
      </c>
      <c r="L31" s="1" t="s">
        <v>68</v>
      </c>
      <c r="M31" s="7">
        <v>4901.0892000000003</v>
      </c>
      <c r="N31" s="7"/>
      <c r="O31" s="7">
        <f t="shared" si="1"/>
        <v>3500.7780000000002</v>
      </c>
      <c r="P31" s="2" t="s">
        <v>168</v>
      </c>
      <c r="Q31" s="9">
        <v>8401.8672000000006</v>
      </c>
      <c r="R31" s="13"/>
      <c r="S31" s="21"/>
    </row>
    <row r="32" spans="1:19" x14ac:dyDescent="0.3">
      <c r="A32" s="5">
        <f t="shared" si="2"/>
        <v>15</v>
      </c>
      <c r="B32" s="4"/>
      <c r="C32" s="4" t="s">
        <v>19</v>
      </c>
      <c r="D32" s="4"/>
      <c r="E32" s="10">
        <v>476499.04162999993</v>
      </c>
      <c r="F32" s="7"/>
      <c r="G32" s="7">
        <f t="shared" si="0"/>
        <v>-9292.3345422410639</v>
      </c>
      <c r="H32" s="1" t="s">
        <v>45</v>
      </c>
      <c r="I32" s="7">
        <v>467206.70708775887</v>
      </c>
      <c r="J32" s="7"/>
      <c r="K32" s="9">
        <f>M32-I32</f>
        <v>62048.206891653186</v>
      </c>
      <c r="L32" s="1" t="s">
        <v>69</v>
      </c>
      <c r="M32" s="7">
        <v>529254.91397941206</v>
      </c>
      <c r="N32" s="7"/>
      <c r="O32" s="7">
        <f>Q32-M32</f>
        <v>-220798.40600274364</v>
      </c>
      <c r="P32" s="67" t="s">
        <v>117</v>
      </c>
      <c r="Q32" s="9">
        <v>308456.50797666842</v>
      </c>
      <c r="R32" s="13"/>
      <c r="S32" s="21"/>
    </row>
    <row r="33" spans="1:19" x14ac:dyDescent="0.3">
      <c r="A33" s="5">
        <f t="shared" si="2"/>
        <v>16</v>
      </c>
      <c r="B33" s="4"/>
      <c r="C33" s="4" t="s">
        <v>150</v>
      </c>
      <c r="D33" s="4"/>
      <c r="E33" s="10">
        <v>358658.1617140189</v>
      </c>
      <c r="F33" s="7"/>
      <c r="G33" s="7">
        <f t="shared" si="0"/>
        <v>-69051.294729664165</v>
      </c>
      <c r="H33" s="1" t="s">
        <v>46</v>
      </c>
      <c r="I33" s="7">
        <v>289606.86698435474</v>
      </c>
      <c r="J33" s="7"/>
      <c r="K33" s="9">
        <f>M33-I33</f>
        <v>-147353.60256380658</v>
      </c>
      <c r="L33" s="1" t="s">
        <v>70</v>
      </c>
      <c r="M33" s="7">
        <v>142253.26442054816</v>
      </c>
      <c r="N33" s="7"/>
      <c r="O33" s="7">
        <f>Q33-M33</f>
        <v>-5566.3127619804</v>
      </c>
      <c r="P33" s="67" t="s">
        <v>101</v>
      </c>
      <c r="Q33" s="9">
        <v>136686.95165856776</v>
      </c>
      <c r="R33" s="13"/>
      <c r="S33" s="21"/>
    </row>
    <row r="34" spans="1:19" x14ac:dyDescent="0.3">
      <c r="A34" s="5">
        <f t="shared" si="2"/>
        <v>17</v>
      </c>
      <c r="B34" s="4"/>
      <c r="C34" s="4" t="s">
        <v>21</v>
      </c>
      <c r="D34" s="4"/>
      <c r="E34" s="10">
        <v>-113095.99044000001</v>
      </c>
      <c r="F34" s="7"/>
      <c r="G34" s="7">
        <f t="shared" si="0"/>
        <v>-12337.848835471872</v>
      </c>
      <c r="H34" s="1" t="s">
        <v>47</v>
      </c>
      <c r="I34" s="7">
        <v>-125433.83927547188</v>
      </c>
      <c r="J34" s="7"/>
      <c r="K34" s="9">
        <f>M34-I34</f>
        <v>271347.72214675153</v>
      </c>
      <c r="L34" s="1" t="s">
        <v>71</v>
      </c>
      <c r="M34" s="7">
        <v>145913.88287127967</v>
      </c>
      <c r="N34" s="7"/>
      <c r="O34" s="7">
        <f>Q34-M34</f>
        <v>30808.066834306926</v>
      </c>
      <c r="P34" s="67" t="s">
        <v>102</v>
      </c>
      <c r="Q34" s="9">
        <v>176721.94970558659</v>
      </c>
      <c r="R34" s="13"/>
      <c r="S34" s="21"/>
    </row>
    <row r="35" spans="1:19" x14ac:dyDescent="0.3">
      <c r="A35" s="5">
        <f t="shared" si="2"/>
        <v>18</v>
      </c>
      <c r="B35" s="4"/>
      <c r="C35" s="4" t="s">
        <v>22</v>
      </c>
      <c r="D35" s="4"/>
      <c r="E35" s="35">
        <f>SUM(E21:E34)</f>
        <v>6965933.1992240194</v>
      </c>
      <c r="F35" s="25"/>
      <c r="G35" s="35">
        <f>SUM(G21:G34)</f>
        <v>-139523.7429103294</v>
      </c>
      <c r="H35" s="27"/>
      <c r="I35" s="35">
        <f>SUM(I21:I34)</f>
        <v>6826409.4563136892</v>
      </c>
      <c r="J35" s="25"/>
      <c r="K35" s="35">
        <f>SUM(K21:K34)</f>
        <v>227428.19866819837</v>
      </c>
      <c r="L35" s="45"/>
      <c r="M35" s="35">
        <f>SUM(M21:M34)</f>
        <v>7053837.686126166</v>
      </c>
      <c r="N35" s="25"/>
      <c r="O35" s="35">
        <f>SUM(O21:O34)</f>
        <v>-195071.99658404663</v>
      </c>
      <c r="P35" s="27"/>
      <c r="Q35" s="35">
        <f>SUM(Q21:Q34)</f>
        <v>6858765.6895421194</v>
      </c>
      <c r="R35" s="13"/>
      <c r="S35" s="13"/>
    </row>
    <row r="36" spans="1:19" x14ac:dyDescent="0.3">
      <c r="A36" s="5">
        <f t="shared" si="2"/>
        <v>19</v>
      </c>
      <c r="B36" s="4"/>
      <c r="C36" s="4" t="s">
        <v>23</v>
      </c>
      <c r="D36" s="4"/>
      <c r="E36" s="36">
        <f>E18-E35</f>
        <v>2151183.9407959804</v>
      </c>
      <c r="F36" s="25"/>
      <c r="G36" s="25">
        <f>G18-G35</f>
        <v>-304637.31741246069</v>
      </c>
      <c r="H36" s="45"/>
      <c r="I36" s="25">
        <f>I18-I35</f>
        <v>1846546.6233835192</v>
      </c>
      <c r="J36" s="25"/>
      <c r="K36" s="25">
        <f>K18-K35</f>
        <v>40443.243761164893</v>
      </c>
      <c r="L36" s="37"/>
      <c r="M36" s="25">
        <f>M18-M35</f>
        <v>1886989.8360004062</v>
      </c>
      <c r="N36" s="25"/>
      <c r="O36" s="25">
        <f t="shared" si="1"/>
        <v>-364651.65605536848</v>
      </c>
      <c r="P36" s="27"/>
      <c r="Q36" s="25">
        <f>Q18-Q35</f>
        <v>1522338.1799450377</v>
      </c>
      <c r="R36" s="13"/>
      <c r="S36" s="13"/>
    </row>
    <row r="37" spans="1:19" x14ac:dyDescent="0.3">
      <c r="A37" s="5">
        <f t="shared" si="2"/>
        <v>20</v>
      </c>
      <c r="B37" s="4"/>
      <c r="C37" s="4" t="s">
        <v>24</v>
      </c>
      <c r="D37" s="4"/>
      <c r="E37" s="46">
        <v>-6786.3269970685587</v>
      </c>
      <c r="F37" s="9"/>
      <c r="G37" s="41">
        <f>I37-E37</f>
        <v>0</v>
      </c>
      <c r="H37" s="20"/>
      <c r="I37" s="41">
        <v>-6786.3269970685587</v>
      </c>
      <c r="J37" s="9"/>
      <c r="K37" s="41">
        <f>M37-I37</f>
        <v>979.56698487281483</v>
      </c>
      <c r="L37" s="61" t="s">
        <v>72</v>
      </c>
      <c r="M37" s="41">
        <v>-5806.7600121957439</v>
      </c>
      <c r="N37" s="9"/>
      <c r="O37" s="41">
        <f t="shared" si="1"/>
        <v>0</v>
      </c>
      <c r="P37" s="63" t="s">
        <v>40</v>
      </c>
      <c r="Q37" s="41">
        <v>-5806.7600121957439</v>
      </c>
      <c r="R37" s="13"/>
      <c r="S37" s="21"/>
    </row>
    <row r="38" spans="1:19" x14ac:dyDescent="0.3">
      <c r="A38" s="5"/>
      <c r="B38" s="4"/>
      <c r="C38" s="4"/>
      <c r="D38" s="4"/>
      <c r="E38" s="47"/>
      <c r="F38" s="9"/>
      <c r="G38" s="7"/>
      <c r="H38" s="20"/>
      <c r="I38" s="9"/>
      <c r="J38" s="9"/>
      <c r="K38" s="9"/>
      <c r="L38" s="1"/>
      <c r="M38" s="9"/>
      <c r="N38" s="9"/>
      <c r="O38" s="7"/>
      <c r="P38" s="63"/>
      <c r="Q38" s="9"/>
      <c r="R38" s="13"/>
      <c r="S38" s="21"/>
    </row>
    <row r="39" spans="1:19" ht="16.2" thickBot="1" x14ac:dyDescent="0.35">
      <c r="A39" s="5">
        <f>A37+1</f>
        <v>21</v>
      </c>
      <c r="B39" s="4"/>
      <c r="C39" s="5" t="s">
        <v>120</v>
      </c>
      <c r="D39" s="4"/>
      <c r="E39" s="39">
        <f>SUM(E36:E37)</f>
        <v>2144397.6137989117</v>
      </c>
      <c r="F39" s="40"/>
      <c r="G39" s="39">
        <f>SUM(G36:G37)</f>
        <v>-304637.31741246069</v>
      </c>
      <c r="H39" s="37"/>
      <c r="I39" s="39">
        <f>SUM(I36:I37)</f>
        <v>1839760.2963864508</v>
      </c>
      <c r="J39" s="40"/>
      <c r="K39" s="39">
        <f>SUM(K36:K37)</f>
        <v>41422.810746037707</v>
      </c>
      <c r="L39" s="48"/>
      <c r="M39" s="39">
        <f>SUM(M36:M37)</f>
        <v>1881183.0759882105</v>
      </c>
      <c r="N39" s="40"/>
      <c r="O39" s="39">
        <f>SUM(O36:O37)</f>
        <v>-364651.65605536848</v>
      </c>
      <c r="P39" s="64"/>
      <c r="Q39" s="39">
        <f>SUM(Q36:Q37)</f>
        <v>1516531.419932842</v>
      </c>
      <c r="R39" s="4"/>
      <c r="S39" s="21"/>
    </row>
    <row r="40" spans="1:19" ht="16.2" thickTop="1" x14ac:dyDescent="0.3">
      <c r="A40" s="4"/>
      <c r="B40" s="4"/>
      <c r="C40" s="4"/>
      <c r="D40" s="4"/>
      <c r="E40" s="4"/>
      <c r="F40" s="4"/>
      <c r="G40" s="4"/>
      <c r="H40" s="5"/>
      <c r="I40" s="4"/>
      <c r="J40" s="4"/>
      <c r="K40" s="4"/>
      <c r="L40" s="44"/>
      <c r="M40" s="53"/>
      <c r="N40" s="4"/>
      <c r="O40" s="4"/>
      <c r="P40" s="52"/>
      <c r="Q40" s="4"/>
      <c r="R40" s="13"/>
      <c r="S40" s="13"/>
    </row>
    <row r="41" spans="1:19" x14ac:dyDescent="0.3">
      <c r="A41" s="4"/>
      <c r="B41" s="4"/>
      <c r="C41" s="4"/>
      <c r="D41" s="4"/>
      <c r="E41" s="4"/>
      <c r="F41" s="4"/>
      <c r="G41" s="4"/>
      <c r="H41" s="5"/>
      <c r="I41" s="4"/>
      <c r="J41" s="4"/>
      <c r="K41" s="4"/>
      <c r="L41" s="44"/>
      <c r="M41" s="53"/>
      <c r="N41" s="4"/>
      <c r="O41" s="4"/>
      <c r="P41" s="52"/>
      <c r="Q41" s="4"/>
      <c r="R41" s="13"/>
      <c r="S41" s="13"/>
    </row>
    <row r="42" spans="1:19" x14ac:dyDescent="0.3">
      <c r="A42" s="4"/>
      <c r="B42" s="4"/>
      <c r="C42" s="4"/>
      <c r="D42" s="4"/>
      <c r="E42" s="4"/>
      <c r="F42" s="4"/>
      <c r="G42" s="4"/>
      <c r="H42" s="5"/>
      <c r="I42" s="15" t="s">
        <v>138</v>
      </c>
      <c r="J42" s="4"/>
      <c r="K42" s="4"/>
      <c r="L42" s="44"/>
      <c r="M42" s="15" t="s">
        <v>138</v>
      </c>
      <c r="N42" s="4"/>
      <c r="O42" s="4"/>
      <c r="P42" s="52"/>
      <c r="Q42" s="15" t="s">
        <v>138</v>
      </c>
      <c r="R42" s="13"/>
      <c r="S42" s="13"/>
    </row>
    <row r="43" spans="1:19" x14ac:dyDescent="0.3">
      <c r="A43" s="4"/>
      <c r="B43" s="4"/>
      <c r="C43" s="4"/>
      <c r="D43" s="4"/>
      <c r="E43" s="15" t="s">
        <v>138</v>
      </c>
      <c r="F43" s="5"/>
      <c r="G43" s="4"/>
      <c r="H43" s="5"/>
      <c r="I43" s="5" t="s">
        <v>139</v>
      </c>
      <c r="J43" s="4"/>
      <c r="K43" s="4"/>
      <c r="L43" s="44"/>
      <c r="M43" s="5" t="s">
        <v>139</v>
      </c>
      <c r="N43" s="4"/>
      <c r="O43" s="4"/>
      <c r="P43" s="52"/>
      <c r="Q43" s="5" t="s">
        <v>139</v>
      </c>
      <c r="R43" s="13"/>
      <c r="S43" s="13"/>
    </row>
    <row r="44" spans="1:19" x14ac:dyDescent="0.3">
      <c r="A44" s="4"/>
      <c r="B44" s="4"/>
      <c r="C44" s="4"/>
      <c r="D44" s="4"/>
      <c r="E44" s="5" t="s">
        <v>139</v>
      </c>
      <c r="F44" s="5"/>
      <c r="G44" s="4"/>
      <c r="H44" s="5"/>
      <c r="I44" s="5" t="s">
        <v>132</v>
      </c>
      <c r="J44" s="4"/>
      <c r="K44" s="4"/>
      <c r="L44" s="44"/>
      <c r="M44" s="5" t="s">
        <v>135</v>
      </c>
      <c r="N44" s="4"/>
      <c r="O44" s="4"/>
      <c r="P44" s="52"/>
      <c r="Q44" s="5" t="s">
        <v>135</v>
      </c>
      <c r="R44" s="13"/>
      <c r="S44" s="13"/>
    </row>
    <row r="45" spans="1:19" x14ac:dyDescent="0.3">
      <c r="A45" s="4"/>
      <c r="B45" s="4"/>
      <c r="C45" s="5"/>
      <c r="D45" s="4"/>
      <c r="E45" s="5" t="s">
        <v>129</v>
      </c>
      <c r="F45" s="5"/>
      <c r="G45" s="4"/>
      <c r="H45" s="5"/>
      <c r="I45" s="5" t="s">
        <v>131</v>
      </c>
      <c r="J45" s="4"/>
      <c r="K45" s="5" t="s">
        <v>133</v>
      </c>
      <c r="L45" s="44"/>
      <c r="M45" s="5" t="s">
        <v>136</v>
      </c>
      <c r="N45" s="4"/>
      <c r="O45" s="4"/>
      <c r="P45" s="52"/>
      <c r="Q45" s="5" t="s">
        <v>137</v>
      </c>
      <c r="R45" s="13"/>
      <c r="S45" s="13"/>
    </row>
    <row r="46" spans="1:19" x14ac:dyDescent="0.3">
      <c r="A46" s="4"/>
      <c r="B46" s="4"/>
      <c r="C46" s="24" t="s">
        <v>25</v>
      </c>
      <c r="D46" s="4"/>
      <c r="E46" s="14" t="str">
        <f>E12</f>
        <v>12/31/2021</v>
      </c>
      <c r="F46" s="4"/>
      <c r="G46" s="6" t="s">
        <v>130</v>
      </c>
      <c r="H46" s="5"/>
      <c r="I46" s="14" t="str">
        <f>I12</f>
        <v>12/31/2021</v>
      </c>
      <c r="J46" s="4"/>
      <c r="K46" s="6" t="s">
        <v>134</v>
      </c>
      <c r="L46" s="44"/>
      <c r="M46" s="14" t="str">
        <f>M12</f>
        <v>07/31/2023</v>
      </c>
      <c r="N46" s="4"/>
      <c r="O46" s="6" t="s">
        <v>130</v>
      </c>
      <c r="P46" s="5"/>
      <c r="Q46" s="14" t="str">
        <f>Q12</f>
        <v>07/31/2023</v>
      </c>
      <c r="R46" s="13"/>
      <c r="S46" s="13"/>
    </row>
    <row r="47" spans="1:19" x14ac:dyDescent="0.3">
      <c r="A47" s="5">
        <f>A39+1</f>
        <v>22</v>
      </c>
      <c r="B47" s="4"/>
      <c r="C47" s="4" t="s">
        <v>26</v>
      </c>
      <c r="D47" s="4"/>
      <c r="E47" s="36">
        <v>40296910.593685389</v>
      </c>
      <c r="F47" s="25"/>
      <c r="G47" s="36">
        <f t="shared" ref="G47:G52" si="5">I47-E47</f>
        <v>-659860.81030579656</v>
      </c>
      <c r="H47" s="1" t="s">
        <v>48</v>
      </c>
      <c r="I47" s="40">
        <v>39637049.783379592</v>
      </c>
      <c r="J47" s="25"/>
      <c r="K47" s="25">
        <f>M47-I47</f>
        <v>4848937.8445129618</v>
      </c>
      <c r="L47" s="1" t="s">
        <v>73</v>
      </c>
      <c r="M47" s="36">
        <v>44485987.627892554</v>
      </c>
      <c r="N47" s="25"/>
      <c r="O47" s="36">
        <f t="shared" ref="O47:O51" si="6">Q47-M47</f>
        <v>-2485629.8126923889</v>
      </c>
      <c r="P47" s="67" t="s">
        <v>103</v>
      </c>
      <c r="Q47" s="40">
        <v>42000357.815200165</v>
      </c>
      <c r="R47" s="13"/>
      <c r="S47" s="21"/>
    </row>
    <row r="48" spans="1:19" x14ac:dyDescent="0.3">
      <c r="A48" s="5">
        <f>A47+1</f>
        <v>23</v>
      </c>
      <c r="B48" s="4"/>
      <c r="C48" s="4" t="s">
        <v>27</v>
      </c>
      <c r="D48" s="4"/>
      <c r="E48" s="9">
        <v>742478.75345230778</v>
      </c>
      <c r="F48" s="7"/>
      <c r="G48" s="10">
        <f t="shared" si="5"/>
        <v>-47562.69321230764</v>
      </c>
      <c r="H48" s="1" t="s">
        <v>49</v>
      </c>
      <c r="I48" s="9">
        <v>694916.06024000014</v>
      </c>
      <c r="J48" s="7"/>
      <c r="K48" s="9">
        <f>M48-I48</f>
        <v>103140.25511993258</v>
      </c>
      <c r="L48" s="27" t="s">
        <v>74</v>
      </c>
      <c r="M48" s="10">
        <v>798056.31535993272</v>
      </c>
      <c r="N48" s="7"/>
      <c r="O48" s="10">
        <f t="shared" si="6"/>
        <v>-134340.72894024232</v>
      </c>
      <c r="P48" s="67" t="s">
        <v>148</v>
      </c>
      <c r="Q48" s="9">
        <v>663715.5864196904</v>
      </c>
      <c r="R48" s="13"/>
      <c r="S48" s="21"/>
    </row>
    <row r="49" spans="1:19" x14ac:dyDescent="0.3">
      <c r="A49" s="5">
        <f t="shared" ref="A49:A54" si="7">A48+1</f>
        <v>24</v>
      </c>
      <c r="B49" s="4"/>
      <c r="C49" s="4" t="s">
        <v>28</v>
      </c>
      <c r="D49" s="4"/>
      <c r="E49" s="9">
        <v>114630.83259461538</v>
      </c>
      <c r="F49" s="7"/>
      <c r="G49" s="10">
        <f t="shared" si="5"/>
        <v>0</v>
      </c>
      <c r="H49" s="27" t="s">
        <v>40</v>
      </c>
      <c r="I49" s="9">
        <v>114630.83259461538</v>
      </c>
      <c r="J49" s="7"/>
      <c r="K49" s="9">
        <f>M49-I49</f>
        <v>-8132.5162853134098</v>
      </c>
      <c r="L49" s="2" t="s">
        <v>75</v>
      </c>
      <c r="M49" s="10">
        <v>106498.31630930197</v>
      </c>
      <c r="N49" s="7"/>
      <c r="O49" s="10">
        <f t="shared" si="6"/>
        <v>0</v>
      </c>
      <c r="P49" s="67"/>
      <c r="Q49" s="9">
        <v>106498.31630930197</v>
      </c>
      <c r="R49" s="13"/>
      <c r="S49" s="21"/>
    </row>
    <row r="50" spans="1:19" x14ac:dyDescent="0.3">
      <c r="A50" s="5">
        <f t="shared" si="7"/>
        <v>25</v>
      </c>
      <c r="B50" s="4"/>
      <c r="C50" s="4" t="s">
        <v>29</v>
      </c>
      <c r="D50" s="4"/>
      <c r="E50" s="35">
        <f>SUM(E47:E49)</f>
        <v>41154020.179732315</v>
      </c>
      <c r="F50" s="25"/>
      <c r="G50" s="35">
        <f>SUM(G47:G49)</f>
        <v>-707423.5035181042</v>
      </c>
      <c r="H50" s="27"/>
      <c r="I50" s="35">
        <f>SUM(I47:I49)</f>
        <v>40446596.676214211</v>
      </c>
      <c r="J50" s="25"/>
      <c r="K50" s="35">
        <f>SUM(K47:K49)</f>
        <v>4943945.5833475813</v>
      </c>
      <c r="L50" s="45"/>
      <c r="M50" s="35">
        <f>SUM(M47:M49)</f>
        <v>45390542.259561792</v>
      </c>
      <c r="N50" s="25"/>
      <c r="O50" s="35">
        <f>SUM(O47:O49)</f>
        <v>-2619970.5416326313</v>
      </c>
      <c r="P50" s="67"/>
      <c r="Q50" s="35">
        <f>SUM(Q47:Q49)</f>
        <v>42770571.717929155</v>
      </c>
      <c r="R50" s="13"/>
      <c r="S50" s="13"/>
    </row>
    <row r="51" spans="1:19" x14ac:dyDescent="0.3">
      <c r="A51" s="5">
        <f t="shared" si="7"/>
        <v>26</v>
      </c>
      <c r="B51" s="4"/>
      <c r="C51" s="4" t="s">
        <v>188</v>
      </c>
      <c r="D51" s="4"/>
      <c r="E51" s="10">
        <v>12334308.47068931</v>
      </c>
      <c r="F51" s="25"/>
      <c r="G51" s="10">
        <f>I51-E51</f>
        <v>-75241.78117974475</v>
      </c>
      <c r="H51" s="1" t="s">
        <v>50</v>
      </c>
      <c r="I51" s="9">
        <v>12259066.689509565</v>
      </c>
      <c r="J51" s="25"/>
      <c r="K51" s="7">
        <f>M51-I51</f>
        <v>627474.63055817038</v>
      </c>
      <c r="L51" s="2" t="s">
        <v>76</v>
      </c>
      <c r="M51" s="10">
        <v>12886541.320067735</v>
      </c>
      <c r="N51" s="25"/>
      <c r="O51" s="10">
        <f t="shared" si="6"/>
        <v>17412.155915815383</v>
      </c>
      <c r="P51" s="67" t="s">
        <v>104</v>
      </c>
      <c r="Q51" s="9">
        <v>12903953.475983551</v>
      </c>
      <c r="R51" s="13"/>
      <c r="S51" s="13"/>
    </row>
    <row r="52" spans="1:19" x14ac:dyDescent="0.3">
      <c r="A52" s="5">
        <f t="shared" si="7"/>
        <v>27</v>
      </c>
      <c r="B52" s="4"/>
      <c r="C52" s="4" t="s">
        <v>189</v>
      </c>
      <c r="D52" s="4"/>
      <c r="E52" s="9">
        <v>386917.82095307694</v>
      </c>
      <c r="F52" s="7"/>
      <c r="G52" s="10">
        <f t="shared" si="5"/>
        <v>0</v>
      </c>
      <c r="H52" s="1" t="s">
        <v>40</v>
      </c>
      <c r="I52" s="9">
        <v>386917.82095307694</v>
      </c>
      <c r="J52" s="7"/>
      <c r="K52" s="9">
        <f>M52-I52</f>
        <v>-3675.9162387487595</v>
      </c>
      <c r="L52" s="34" t="s">
        <v>77</v>
      </c>
      <c r="M52" s="10">
        <v>383241.90471432818</v>
      </c>
      <c r="N52" s="7"/>
      <c r="O52" s="10">
        <f>Q52-M52</f>
        <v>-5960.7289052620181</v>
      </c>
      <c r="P52" s="67" t="s">
        <v>169</v>
      </c>
      <c r="Q52" s="9">
        <v>377281.17580906616</v>
      </c>
      <c r="R52" s="13"/>
      <c r="S52" s="21"/>
    </row>
    <row r="53" spans="1:19" x14ac:dyDescent="0.3">
      <c r="A53" s="5">
        <f t="shared" si="7"/>
        <v>28</v>
      </c>
      <c r="B53" s="4"/>
      <c r="C53" s="4" t="s">
        <v>190</v>
      </c>
      <c r="D53" s="4"/>
      <c r="E53" s="35">
        <f>SUM(E51:E52)</f>
        <v>12721226.291642386</v>
      </c>
      <c r="F53" s="25"/>
      <c r="G53" s="35">
        <f>SUM(G51:G52)</f>
        <v>-75241.78117974475</v>
      </c>
      <c r="H53" s="27"/>
      <c r="I53" s="35">
        <f>SUM(I51:I52)</f>
        <v>12645984.510462642</v>
      </c>
      <c r="J53" s="25"/>
      <c r="K53" s="35">
        <f>SUM(K51:K52)</f>
        <v>623798.71431942168</v>
      </c>
      <c r="L53" s="45"/>
      <c r="M53" s="35">
        <f>SUM(M51:M52)</f>
        <v>13269783.224782063</v>
      </c>
      <c r="N53" s="25"/>
      <c r="O53" s="35">
        <f>SUM(O51:O52)</f>
        <v>11451.427010553365</v>
      </c>
      <c r="P53" s="67"/>
      <c r="Q53" s="35">
        <f>SUM(Q51:Q52)</f>
        <v>13281234.651792618</v>
      </c>
      <c r="R53" s="13"/>
      <c r="S53" s="13"/>
    </row>
    <row r="54" spans="1:19" x14ac:dyDescent="0.3">
      <c r="A54" s="5">
        <f t="shared" si="7"/>
        <v>29</v>
      </c>
      <c r="B54" s="4"/>
      <c r="C54" s="4" t="s">
        <v>30</v>
      </c>
      <c r="D54" s="4"/>
      <c r="E54" s="38">
        <f>SUM(E50,-E53)</f>
        <v>28432793.888089929</v>
      </c>
      <c r="F54" s="25"/>
      <c r="G54" s="38">
        <f>SUM(G50,-G53)</f>
        <v>-632181.72233835945</v>
      </c>
      <c r="H54" s="27"/>
      <c r="I54" s="38">
        <f>SUM(I50,-I53)</f>
        <v>27800612.165751569</v>
      </c>
      <c r="J54" s="25"/>
      <c r="K54" s="38">
        <f>SUM(K50,-K53)</f>
        <v>4320146.8690281594</v>
      </c>
      <c r="L54" s="45"/>
      <c r="M54" s="38">
        <f>SUM(M50,-M53)</f>
        <v>32120759.034779727</v>
      </c>
      <c r="N54" s="25"/>
      <c r="O54" s="38">
        <f>SUM(O50,-O53)</f>
        <v>-2631421.9686431848</v>
      </c>
      <c r="P54" s="67"/>
      <c r="Q54" s="38">
        <f>SUM(Q50,-Q53)</f>
        <v>29489337.066136539</v>
      </c>
      <c r="R54" s="13"/>
      <c r="S54" s="13"/>
    </row>
    <row r="55" spans="1:19" x14ac:dyDescent="0.3">
      <c r="A55" s="4"/>
      <c r="B55" s="4"/>
      <c r="C55" s="4"/>
      <c r="D55" s="4"/>
      <c r="E55" s="7"/>
      <c r="F55" s="4"/>
      <c r="G55" s="7"/>
      <c r="H55" s="5"/>
      <c r="I55" s="7"/>
      <c r="J55" s="4"/>
      <c r="K55" s="7"/>
      <c r="L55" s="44"/>
      <c r="M55" s="54"/>
      <c r="N55" s="4"/>
      <c r="O55" s="7"/>
      <c r="P55" s="67"/>
      <c r="Q55" s="7"/>
      <c r="R55" s="13"/>
      <c r="S55" s="13"/>
    </row>
    <row r="56" spans="1:19" x14ac:dyDescent="0.3">
      <c r="A56" s="4"/>
      <c r="B56" s="4"/>
      <c r="C56" s="24" t="s">
        <v>118</v>
      </c>
      <c r="D56" s="4"/>
      <c r="E56" s="7"/>
      <c r="F56" s="4"/>
      <c r="G56" s="7"/>
      <c r="H56" s="5"/>
      <c r="I56" s="7"/>
      <c r="J56" s="4"/>
      <c r="K56" s="7"/>
      <c r="L56" s="44"/>
      <c r="M56" s="54"/>
      <c r="N56" s="4"/>
      <c r="O56" s="7"/>
      <c r="P56" s="67"/>
      <c r="Q56" s="54"/>
      <c r="R56" s="13"/>
      <c r="S56" s="13"/>
    </row>
    <row r="57" spans="1:19" x14ac:dyDescent="0.3">
      <c r="A57" s="5">
        <f>A54+1</f>
        <v>30</v>
      </c>
      <c r="B57" s="4"/>
      <c r="C57" s="4" t="s">
        <v>31</v>
      </c>
      <c r="D57" s="4"/>
      <c r="E57" s="36">
        <v>866939.86890721531</v>
      </c>
      <c r="F57" s="25"/>
      <c r="G57" s="36">
        <f t="shared" ref="G57:G64" si="8">I57-E57</f>
        <v>-7447.2210797097068</v>
      </c>
      <c r="H57" s="1" t="s">
        <v>51</v>
      </c>
      <c r="I57" s="40">
        <v>859492.6478275056</v>
      </c>
      <c r="J57" s="25"/>
      <c r="K57" s="25">
        <f t="shared" ref="K57:K77" si="9">M57-I57</f>
        <v>68702.369824646157</v>
      </c>
      <c r="L57" s="1" t="s">
        <v>78</v>
      </c>
      <c r="M57" s="36">
        <v>928195.01765215176</v>
      </c>
      <c r="N57" s="25"/>
      <c r="O57" s="36">
        <f t="shared" ref="O57:O63" si="10">Q57-M57</f>
        <v>-48509.675613951869</v>
      </c>
      <c r="P57" s="67" t="s">
        <v>170</v>
      </c>
      <c r="Q57" s="40">
        <v>879685.34203819989</v>
      </c>
      <c r="R57" s="13"/>
      <c r="S57" s="13"/>
    </row>
    <row r="58" spans="1:19" x14ac:dyDescent="0.3">
      <c r="A58" s="5">
        <f t="shared" ref="A58:A83" si="11">A57+1</f>
        <v>31</v>
      </c>
      <c r="B58" s="4"/>
      <c r="C58" s="4" t="s">
        <v>32</v>
      </c>
      <c r="D58" s="4"/>
      <c r="E58" s="9">
        <v>-1822.8179588502321</v>
      </c>
      <c r="F58" s="7"/>
      <c r="G58" s="10">
        <f t="shared" si="8"/>
        <v>0</v>
      </c>
      <c r="H58" s="1"/>
      <c r="I58" s="9">
        <v>-1822.8179588502321</v>
      </c>
      <c r="J58" s="7"/>
      <c r="K58" s="9">
        <f t="shared" si="9"/>
        <v>-169.87259228269977</v>
      </c>
      <c r="L58" s="1" t="s">
        <v>79</v>
      </c>
      <c r="M58" s="10">
        <v>-1992.6905511329319</v>
      </c>
      <c r="N58" s="7"/>
      <c r="O58" s="10">
        <f t="shared" si="10"/>
        <v>0</v>
      </c>
      <c r="P58" s="67"/>
      <c r="Q58" s="9">
        <v>-1992.6905511329319</v>
      </c>
      <c r="R58" s="13"/>
      <c r="S58" s="13"/>
    </row>
    <row r="59" spans="1:19" x14ac:dyDescent="0.3">
      <c r="A59" s="5">
        <f t="shared" si="11"/>
        <v>32</v>
      </c>
      <c r="B59" s="4"/>
      <c r="C59" s="4" t="s">
        <v>140</v>
      </c>
      <c r="D59" s="4"/>
      <c r="E59" s="9">
        <v>94370.522303846141</v>
      </c>
      <c r="F59" s="7"/>
      <c r="G59" s="10">
        <f t="shared" si="8"/>
        <v>0</v>
      </c>
      <c r="H59" s="1"/>
      <c r="I59" s="9">
        <v>94370.522303846141</v>
      </c>
      <c r="J59" s="7"/>
      <c r="K59" s="9">
        <f t="shared" si="9"/>
        <v>22671.497625007207</v>
      </c>
      <c r="L59" s="1" t="s">
        <v>80</v>
      </c>
      <c r="M59" s="10">
        <v>117042.01992885335</v>
      </c>
      <c r="N59" s="7"/>
      <c r="O59" s="10">
        <f t="shared" si="10"/>
        <v>0</v>
      </c>
      <c r="P59" s="67" t="s">
        <v>40</v>
      </c>
      <c r="Q59" s="9">
        <v>117042.01992885335</v>
      </c>
      <c r="R59" s="13"/>
      <c r="S59" s="13"/>
    </row>
    <row r="60" spans="1:19" x14ac:dyDescent="0.3">
      <c r="A60" s="5">
        <f t="shared" si="11"/>
        <v>33</v>
      </c>
      <c r="B60" s="4"/>
      <c r="C60" s="4" t="s">
        <v>66</v>
      </c>
      <c r="D60" s="4"/>
      <c r="E60" s="9">
        <v>1723964.2762123081</v>
      </c>
      <c r="F60" s="7"/>
      <c r="G60" s="10">
        <f t="shared" si="8"/>
        <v>0</v>
      </c>
      <c r="H60" s="1"/>
      <c r="I60" s="9">
        <v>1723964.2762123081</v>
      </c>
      <c r="J60" s="7"/>
      <c r="K60" s="9">
        <f>M60-I60</f>
        <v>165696.3482556399</v>
      </c>
      <c r="L60" s="1" t="s">
        <v>81</v>
      </c>
      <c r="M60" s="10">
        <v>1889660.624467948</v>
      </c>
      <c r="N60" s="7"/>
      <c r="O60" s="10">
        <f t="shared" si="10"/>
        <v>0</v>
      </c>
      <c r="P60" s="67" t="s">
        <v>40</v>
      </c>
      <c r="Q60" s="9">
        <v>1889660.624467948</v>
      </c>
      <c r="R60" s="13"/>
      <c r="S60" s="13"/>
    </row>
    <row r="61" spans="1:19" x14ac:dyDescent="0.3">
      <c r="A61" s="5">
        <f t="shared" si="11"/>
        <v>34</v>
      </c>
      <c r="B61" s="4"/>
      <c r="C61" s="49" t="s">
        <v>34</v>
      </c>
      <c r="D61" s="4"/>
      <c r="E61" s="9">
        <v>-267600.41125615383</v>
      </c>
      <c r="F61" s="7"/>
      <c r="G61" s="10">
        <f t="shared" si="8"/>
        <v>0</v>
      </c>
      <c r="H61" s="1" t="s">
        <v>40</v>
      </c>
      <c r="I61" s="9">
        <v>-267600.41125615383</v>
      </c>
      <c r="J61" s="7"/>
      <c r="K61" s="9">
        <f t="shared" si="9"/>
        <v>8434.578556153836</v>
      </c>
      <c r="L61" s="1" t="s">
        <v>164</v>
      </c>
      <c r="M61" s="10">
        <v>-259165.8327</v>
      </c>
      <c r="N61" s="7"/>
      <c r="O61" s="10">
        <f t="shared" si="10"/>
        <v>0</v>
      </c>
      <c r="P61" s="67"/>
      <c r="Q61" s="9">
        <v>-259165.8327</v>
      </c>
      <c r="R61" s="13"/>
      <c r="S61" s="13"/>
    </row>
    <row r="62" spans="1:19" x14ac:dyDescent="0.3">
      <c r="A62" s="5">
        <f t="shared" si="11"/>
        <v>35</v>
      </c>
      <c r="B62" s="4"/>
      <c r="C62" s="49" t="s">
        <v>33</v>
      </c>
      <c r="D62" s="4"/>
      <c r="E62" s="9">
        <v>-37566.129119999998</v>
      </c>
      <c r="F62" s="7"/>
      <c r="G62" s="10">
        <f t="shared" si="8"/>
        <v>0</v>
      </c>
      <c r="H62" s="44"/>
      <c r="I62" s="9">
        <v>-37566.129119999998</v>
      </c>
      <c r="J62" s="7"/>
      <c r="K62" s="9">
        <f t="shared" si="9"/>
        <v>38.051440769231704</v>
      </c>
      <c r="L62" s="1" t="s">
        <v>82</v>
      </c>
      <c r="M62" s="10">
        <v>-37528.077679230766</v>
      </c>
      <c r="N62" s="7"/>
      <c r="O62" s="10">
        <f t="shared" si="10"/>
        <v>0</v>
      </c>
      <c r="P62" s="67"/>
      <c r="Q62" s="9">
        <v>-37528.077679230766</v>
      </c>
      <c r="R62" s="13"/>
      <c r="S62" s="13"/>
    </row>
    <row r="63" spans="1:19" x14ac:dyDescent="0.3">
      <c r="A63" s="5">
        <f t="shared" si="11"/>
        <v>36</v>
      </c>
      <c r="B63" s="4"/>
      <c r="C63" s="4" t="s">
        <v>35</v>
      </c>
      <c r="D63" s="4"/>
      <c r="E63" s="9">
        <v>-455362.2004499695</v>
      </c>
      <c r="F63" s="7"/>
      <c r="G63" s="10">
        <f>I63-E63</f>
        <v>0</v>
      </c>
      <c r="H63" s="1"/>
      <c r="I63" s="9">
        <v>-455362.2004499695</v>
      </c>
      <c r="J63" s="7"/>
      <c r="K63" s="9">
        <f t="shared" si="9"/>
        <v>-342199.20620893547</v>
      </c>
      <c r="L63" s="1" t="s">
        <v>83</v>
      </c>
      <c r="M63" s="10">
        <v>-797561.40665890498</v>
      </c>
      <c r="N63" s="7"/>
      <c r="O63" s="10">
        <f t="shared" si="10"/>
        <v>47207.914828674984</v>
      </c>
      <c r="P63" s="67" t="s">
        <v>171</v>
      </c>
      <c r="Q63" s="9">
        <v>-750353.49183022999</v>
      </c>
      <c r="R63" s="13"/>
      <c r="S63" s="13"/>
    </row>
    <row r="64" spans="1:19" x14ac:dyDescent="0.3">
      <c r="A64" s="5">
        <f t="shared" si="11"/>
        <v>37</v>
      </c>
      <c r="B64" s="4"/>
      <c r="C64" s="4" t="s">
        <v>141</v>
      </c>
      <c r="D64" s="4"/>
      <c r="E64" s="9">
        <v>10901.64201</v>
      </c>
      <c r="F64" s="7"/>
      <c r="G64" s="7">
        <f t="shared" si="8"/>
        <v>0</v>
      </c>
      <c r="H64" s="1"/>
      <c r="I64" s="9">
        <v>10901.64201</v>
      </c>
      <c r="J64" s="7"/>
      <c r="K64" s="9">
        <f t="shared" si="9"/>
        <v>-10202.818495384614</v>
      </c>
      <c r="L64" s="1" t="s">
        <v>165</v>
      </c>
      <c r="M64" s="7">
        <v>698.82351461538508</v>
      </c>
      <c r="N64" s="7"/>
      <c r="O64" s="7">
        <f t="shared" ref="O64:O74" si="12">Q64-M64</f>
        <v>2329.4106153846155</v>
      </c>
      <c r="P64" s="67" t="s">
        <v>172</v>
      </c>
      <c r="Q64" s="9">
        <v>3028.2341300000007</v>
      </c>
      <c r="R64" s="13"/>
      <c r="S64" s="13"/>
    </row>
    <row r="65" spans="1:19" x14ac:dyDescent="0.3">
      <c r="A65" s="5">
        <f t="shared" si="11"/>
        <v>38</v>
      </c>
      <c r="B65" s="4"/>
      <c r="C65" s="4" t="s">
        <v>144</v>
      </c>
      <c r="D65" s="4"/>
      <c r="E65" s="9">
        <v>489710.58142846159</v>
      </c>
      <c r="F65" s="7"/>
      <c r="G65" s="7">
        <f t="shared" ref="G65:G71" si="13">I65-E65</f>
        <v>0</v>
      </c>
      <c r="H65" s="1"/>
      <c r="I65" s="9">
        <v>489710.58142846159</v>
      </c>
      <c r="J65" s="7"/>
      <c r="K65" s="9">
        <f t="shared" si="9"/>
        <v>357569.84641813289</v>
      </c>
      <c r="L65" s="1" t="s">
        <v>84</v>
      </c>
      <c r="M65" s="7">
        <v>847280.42784659448</v>
      </c>
      <c r="N65" s="7"/>
      <c r="O65" s="7">
        <f t="shared" si="12"/>
        <v>-4523.8830027848016</v>
      </c>
      <c r="P65" s="67" t="s">
        <v>173</v>
      </c>
      <c r="Q65" s="9">
        <v>842756.54484380968</v>
      </c>
      <c r="R65" s="13"/>
      <c r="S65" s="13"/>
    </row>
    <row r="66" spans="1:19" x14ac:dyDescent="0.3">
      <c r="A66" s="5">
        <f t="shared" si="11"/>
        <v>39</v>
      </c>
      <c r="B66" s="4"/>
      <c r="C66" s="4" t="s">
        <v>156</v>
      </c>
      <c r="D66" s="4"/>
      <c r="E66" s="9">
        <v>0</v>
      </c>
      <c r="F66" s="7"/>
      <c r="G66" s="7">
        <f t="shared" si="13"/>
        <v>0</v>
      </c>
      <c r="H66" s="1"/>
      <c r="I66" s="9">
        <v>0</v>
      </c>
      <c r="J66" s="7"/>
      <c r="K66" s="9">
        <f t="shared" si="9"/>
        <v>24179.699690874582</v>
      </c>
      <c r="L66" s="1" t="s">
        <v>85</v>
      </c>
      <c r="M66" s="7">
        <v>24179.699690874582</v>
      </c>
      <c r="N66" s="7"/>
      <c r="O66" s="7">
        <f>Q66-M66</f>
        <v>43178.03516227605</v>
      </c>
      <c r="P66" s="67" t="s">
        <v>174</v>
      </c>
      <c r="Q66" s="9">
        <v>67357.734853150629</v>
      </c>
      <c r="R66" s="13"/>
      <c r="S66" s="13"/>
    </row>
    <row r="67" spans="1:19" x14ac:dyDescent="0.3">
      <c r="A67" s="5">
        <f t="shared" si="11"/>
        <v>40</v>
      </c>
      <c r="B67" s="4"/>
      <c r="C67" s="4" t="s">
        <v>142</v>
      </c>
      <c r="D67" s="4"/>
      <c r="E67" s="9">
        <v>-329359.61141846154</v>
      </c>
      <c r="F67" s="7"/>
      <c r="G67" s="7">
        <f t="shared" si="13"/>
        <v>0</v>
      </c>
      <c r="H67" s="44"/>
      <c r="I67" s="9">
        <v>-329359.61141846154</v>
      </c>
      <c r="J67" s="7"/>
      <c r="K67" s="9">
        <f>M67-I67</f>
        <v>308244.0182376923</v>
      </c>
      <c r="L67" s="2" t="s">
        <v>105</v>
      </c>
      <c r="M67" s="7">
        <v>-21115.593180769218</v>
      </c>
      <c r="N67" s="7"/>
      <c r="O67" s="7">
        <f>Q67-M67</f>
        <v>-70384.48846153848</v>
      </c>
      <c r="P67" s="67" t="s">
        <v>175</v>
      </c>
      <c r="Q67" s="9">
        <v>-91500.08164230769</v>
      </c>
      <c r="R67" s="13"/>
      <c r="S67" s="13"/>
    </row>
    <row r="68" spans="1:19" x14ac:dyDescent="0.3">
      <c r="A68" s="5">
        <f t="shared" si="11"/>
        <v>41</v>
      </c>
      <c r="B68" s="4"/>
      <c r="C68" s="4" t="s">
        <v>109</v>
      </c>
      <c r="D68" s="4"/>
      <c r="E68" s="9">
        <v>6384.5782400000007</v>
      </c>
      <c r="F68" s="7"/>
      <c r="G68" s="7">
        <f t="shared" si="13"/>
        <v>0</v>
      </c>
      <c r="H68" s="1" t="s">
        <v>40</v>
      </c>
      <c r="I68" s="9">
        <v>6384.5782400000007</v>
      </c>
      <c r="J68" s="7"/>
      <c r="K68" s="9">
        <f t="shared" si="9"/>
        <v>-5975.3106284615351</v>
      </c>
      <c r="L68" s="1" t="s">
        <v>86</v>
      </c>
      <c r="M68" s="7">
        <v>409.26761153846536</v>
      </c>
      <c r="N68" s="7"/>
      <c r="O68" s="7">
        <f t="shared" si="12"/>
        <v>1364.2262692307693</v>
      </c>
      <c r="P68" s="67" t="s">
        <v>176</v>
      </c>
      <c r="Q68" s="9">
        <v>1773.4938807692347</v>
      </c>
      <c r="R68" s="13"/>
      <c r="S68" s="13"/>
    </row>
    <row r="69" spans="1:19" x14ac:dyDescent="0.3">
      <c r="A69" s="5">
        <f t="shared" si="11"/>
        <v>42</v>
      </c>
      <c r="B69" s="4"/>
      <c r="C69" s="4" t="s">
        <v>157</v>
      </c>
      <c r="D69" s="4"/>
      <c r="E69" s="9">
        <v>0</v>
      </c>
      <c r="F69" s="7"/>
      <c r="G69" s="7">
        <f t="shared" si="13"/>
        <v>0</v>
      </c>
      <c r="H69" s="1"/>
      <c r="I69" s="9">
        <v>0</v>
      </c>
      <c r="J69" s="7"/>
      <c r="K69" s="9">
        <f t="shared" si="9"/>
        <v>16076.923076923076</v>
      </c>
      <c r="L69" s="1" t="s">
        <v>87</v>
      </c>
      <c r="M69" s="7">
        <v>16076.923076923076</v>
      </c>
      <c r="N69" s="7"/>
      <c r="O69" s="7">
        <f t="shared" si="12"/>
        <v>0</v>
      </c>
      <c r="P69" s="67"/>
      <c r="Q69" s="9">
        <v>16076.923076923076</v>
      </c>
      <c r="R69" s="13"/>
      <c r="S69" s="13"/>
    </row>
    <row r="70" spans="1:19" x14ac:dyDescent="0.3">
      <c r="A70" s="5">
        <f t="shared" si="11"/>
        <v>43</v>
      </c>
      <c r="B70" s="4"/>
      <c r="C70" s="4" t="s">
        <v>158</v>
      </c>
      <c r="D70" s="4"/>
      <c r="E70" s="9">
        <v>0</v>
      </c>
      <c r="F70" s="7"/>
      <c r="G70" s="7">
        <f t="shared" si="13"/>
        <v>0</v>
      </c>
      <c r="H70" s="1"/>
      <c r="I70" s="9">
        <v>0</v>
      </c>
      <c r="J70" s="7"/>
      <c r="K70" s="9">
        <f t="shared" si="9"/>
        <v>55821.137653846163</v>
      </c>
      <c r="L70" s="1" t="s">
        <v>88</v>
      </c>
      <c r="M70" s="7">
        <v>55821.137653846163</v>
      </c>
      <c r="N70" s="7"/>
      <c r="O70" s="7">
        <f t="shared" si="12"/>
        <v>-55821.137653846163</v>
      </c>
      <c r="P70" s="67" t="s">
        <v>177</v>
      </c>
      <c r="Q70" s="9">
        <v>0</v>
      </c>
      <c r="R70" s="13"/>
      <c r="S70" s="13"/>
    </row>
    <row r="71" spans="1:19" x14ac:dyDescent="0.3">
      <c r="A71" s="5">
        <f t="shared" si="11"/>
        <v>44</v>
      </c>
      <c r="B71" s="4"/>
      <c r="C71" s="4" t="s">
        <v>159</v>
      </c>
      <c r="D71" s="4"/>
      <c r="E71" s="9">
        <v>0</v>
      </c>
      <c r="F71" s="7"/>
      <c r="G71" s="7">
        <f t="shared" si="13"/>
        <v>0</v>
      </c>
      <c r="H71" s="1"/>
      <c r="I71" s="9">
        <v>0</v>
      </c>
      <c r="J71" s="7"/>
      <c r="K71" s="9">
        <f t="shared" si="9"/>
        <v>2487.3212363449234</v>
      </c>
      <c r="L71" s="2" t="s">
        <v>145</v>
      </c>
      <c r="M71" s="7">
        <v>2487.3212363449234</v>
      </c>
      <c r="N71" s="7"/>
      <c r="O71" s="7">
        <f t="shared" si="12"/>
        <v>-2487.3212363449234</v>
      </c>
      <c r="P71" s="67" t="s">
        <v>178</v>
      </c>
      <c r="Q71" s="9">
        <v>0</v>
      </c>
      <c r="R71" s="13"/>
      <c r="S71" s="13"/>
    </row>
    <row r="72" spans="1:19" x14ac:dyDescent="0.3">
      <c r="A72" s="5">
        <f t="shared" si="11"/>
        <v>45</v>
      </c>
      <c r="B72" s="4"/>
      <c r="C72" s="4" t="s">
        <v>160</v>
      </c>
      <c r="D72" s="4"/>
      <c r="E72" s="9">
        <v>135.97784076923077</v>
      </c>
      <c r="F72" s="7"/>
      <c r="G72" s="7"/>
      <c r="H72" s="1"/>
      <c r="I72" s="9">
        <v>135.97784076923077</v>
      </c>
      <c r="J72" s="7"/>
      <c r="K72" s="9">
        <f t="shared" si="9"/>
        <v>550.3484160683762</v>
      </c>
      <c r="L72" s="28" t="s">
        <v>65</v>
      </c>
      <c r="M72" s="7">
        <v>686.32625683760693</v>
      </c>
      <c r="N72" s="7"/>
      <c r="O72" s="7">
        <f t="shared" si="12"/>
        <v>-83.978475427346211</v>
      </c>
      <c r="P72" s="67" t="s">
        <v>179</v>
      </c>
      <c r="Q72" s="9">
        <v>602.34778141026072</v>
      </c>
      <c r="R72" s="13"/>
      <c r="S72" s="13"/>
    </row>
    <row r="73" spans="1:19" x14ac:dyDescent="0.3">
      <c r="A73" s="5">
        <f t="shared" si="11"/>
        <v>46</v>
      </c>
      <c r="B73" s="4"/>
      <c r="C73" s="4" t="s">
        <v>186</v>
      </c>
      <c r="D73" s="4"/>
      <c r="E73" s="9">
        <v>592.80597461538457</v>
      </c>
      <c r="F73" s="7"/>
      <c r="G73" s="7"/>
      <c r="H73" s="1"/>
      <c r="I73" s="9">
        <v>592.80597461538457</v>
      </c>
      <c r="J73" s="7"/>
      <c r="K73" s="9">
        <f t="shared" si="9"/>
        <v>794.8830250869338</v>
      </c>
      <c r="L73" s="26" t="s">
        <v>89</v>
      </c>
      <c r="M73" s="7">
        <v>1387.6889997023184</v>
      </c>
      <c r="N73" s="7"/>
      <c r="O73" s="7">
        <f t="shared" si="12"/>
        <v>0</v>
      </c>
      <c r="P73" s="67"/>
      <c r="Q73" s="9">
        <v>1387.6889997023184</v>
      </c>
      <c r="R73" s="13"/>
      <c r="S73" s="13"/>
    </row>
    <row r="74" spans="1:19" x14ac:dyDescent="0.3">
      <c r="A74" s="5">
        <f t="shared" si="11"/>
        <v>47</v>
      </c>
      <c r="B74" s="4"/>
      <c r="C74" s="4" t="s">
        <v>187</v>
      </c>
      <c r="D74" s="4"/>
      <c r="E74" s="9">
        <v>20780.943831538458</v>
      </c>
      <c r="F74" s="7"/>
      <c r="G74" s="7"/>
      <c r="H74" s="1"/>
      <c r="I74" s="9">
        <v>20780.943831538458</v>
      </c>
      <c r="J74" s="7"/>
      <c r="K74" s="9">
        <f t="shared" si="9"/>
        <v>28989.92788466666</v>
      </c>
      <c r="L74" s="26" t="s">
        <v>90</v>
      </c>
      <c r="M74" s="7">
        <v>49770.871716205118</v>
      </c>
      <c r="N74" s="7"/>
      <c r="O74" s="7">
        <f t="shared" si="12"/>
        <v>-3135.1613346153827</v>
      </c>
      <c r="P74" s="67" t="s">
        <v>180</v>
      </c>
      <c r="Q74" s="9">
        <v>46635.710381589735</v>
      </c>
      <c r="R74" s="13"/>
      <c r="S74" s="13"/>
    </row>
    <row r="75" spans="1:19" x14ac:dyDescent="0.3">
      <c r="A75" s="5">
        <f t="shared" si="11"/>
        <v>48</v>
      </c>
      <c r="B75" s="4"/>
      <c r="C75" s="4" t="s">
        <v>36</v>
      </c>
      <c r="D75" s="4"/>
      <c r="E75" s="9">
        <v>38609.972109230766</v>
      </c>
      <c r="F75" s="7"/>
      <c r="G75" s="7">
        <f>I75-E75</f>
        <v>0</v>
      </c>
      <c r="H75" s="1"/>
      <c r="I75" s="9">
        <v>38609.972109230766</v>
      </c>
      <c r="J75" s="7"/>
      <c r="K75" s="9">
        <f>M75-I75</f>
        <v>721.03518153847108</v>
      </c>
      <c r="L75" s="26" t="s">
        <v>112</v>
      </c>
      <c r="M75" s="7">
        <v>39331.007290769237</v>
      </c>
      <c r="N75" s="7"/>
      <c r="O75" s="7">
        <f>Q75-M75</f>
        <v>0</v>
      </c>
      <c r="P75" s="67"/>
      <c r="Q75" s="9">
        <v>39331.007290769237</v>
      </c>
      <c r="R75" s="13"/>
      <c r="S75" s="13"/>
    </row>
    <row r="76" spans="1:19" x14ac:dyDescent="0.3">
      <c r="A76" s="5">
        <f t="shared" si="11"/>
        <v>49</v>
      </c>
      <c r="B76" s="4"/>
      <c r="C76" s="4" t="s">
        <v>152</v>
      </c>
      <c r="D76" s="4"/>
      <c r="E76" s="9">
        <v>-1763359.381433079</v>
      </c>
      <c r="F76" s="7"/>
      <c r="G76" s="7">
        <f>I76-E76</f>
        <v>0</v>
      </c>
      <c r="H76" s="1"/>
      <c r="I76" s="9">
        <v>-1763359.381433079</v>
      </c>
      <c r="J76" s="7"/>
      <c r="K76" s="9">
        <f t="shared" si="9"/>
        <v>-45517.510400307365</v>
      </c>
      <c r="L76" s="26" t="s">
        <v>113</v>
      </c>
      <c r="M76" s="7">
        <v>-1808876.8918333864</v>
      </c>
      <c r="N76" s="7"/>
      <c r="O76" s="7">
        <f>Q76-M76</f>
        <v>0</v>
      </c>
      <c r="P76" s="67"/>
      <c r="Q76" s="9">
        <v>-1808876.8918333864</v>
      </c>
      <c r="R76" s="13"/>
      <c r="S76" s="7"/>
    </row>
    <row r="77" spans="1:19" x14ac:dyDescent="0.3">
      <c r="A77" s="5">
        <f t="shared" si="11"/>
        <v>50</v>
      </c>
      <c r="B77" s="4"/>
      <c r="C77" s="4" t="s">
        <v>143</v>
      </c>
      <c r="D77" s="4"/>
      <c r="E77" s="9">
        <v>-1089086.8921637021</v>
      </c>
      <c r="F77" s="7"/>
      <c r="G77" s="7">
        <f>I77-E77</f>
        <v>1174722.1269629658</v>
      </c>
      <c r="H77" s="1" t="s">
        <v>52</v>
      </c>
      <c r="I77" s="9">
        <v>85635.234799263766</v>
      </c>
      <c r="J77" s="7"/>
      <c r="K77" s="9">
        <f t="shared" si="9"/>
        <v>-1034050.2977046482</v>
      </c>
      <c r="L77" s="26" t="s">
        <v>91</v>
      </c>
      <c r="M77" s="7">
        <v>-948415.06290538446</v>
      </c>
      <c r="N77" s="7"/>
      <c r="O77" s="7">
        <f>Q77-M77</f>
        <v>1178913.928900769</v>
      </c>
      <c r="P77" s="67" t="s">
        <v>181</v>
      </c>
      <c r="Q77" s="9">
        <v>230498.86599538455</v>
      </c>
      <c r="R77" s="13"/>
      <c r="S77" s="13"/>
    </row>
    <row r="78" spans="1:19" x14ac:dyDescent="0.3">
      <c r="A78" s="5"/>
      <c r="B78" s="4"/>
      <c r="C78" s="4"/>
      <c r="D78" s="4"/>
      <c r="E78" s="10"/>
      <c r="F78" s="7"/>
      <c r="G78" s="10"/>
      <c r="H78" s="1"/>
      <c r="I78" s="9"/>
      <c r="J78" s="7"/>
      <c r="K78" s="9"/>
      <c r="L78" s="1"/>
      <c r="M78" s="55"/>
      <c r="N78" s="7"/>
      <c r="O78" s="10"/>
      <c r="P78" s="67"/>
      <c r="Q78" s="9"/>
      <c r="R78" s="13"/>
      <c r="S78" s="13"/>
    </row>
    <row r="79" spans="1:19" x14ac:dyDescent="0.3">
      <c r="A79" s="5"/>
      <c r="B79" s="4"/>
      <c r="C79" s="24" t="s">
        <v>119</v>
      </c>
      <c r="D79" s="4"/>
      <c r="E79" s="10"/>
      <c r="F79" s="7"/>
      <c r="G79" s="10"/>
      <c r="H79" s="1"/>
      <c r="I79" s="9"/>
      <c r="J79" s="7"/>
      <c r="K79" s="9"/>
      <c r="L79" s="1"/>
      <c r="M79" s="55"/>
      <c r="N79" s="7"/>
      <c r="O79" s="10"/>
      <c r="P79" s="67"/>
      <c r="Q79" s="9"/>
      <c r="R79" s="13"/>
      <c r="S79" s="13"/>
    </row>
    <row r="80" spans="1:19" x14ac:dyDescent="0.3">
      <c r="A80" s="5">
        <f>A77+1</f>
        <v>51</v>
      </c>
      <c r="B80" s="4"/>
      <c r="C80" s="4" t="s">
        <v>121</v>
      </c>
      <c r="D80" s="4"/>
      <c r="E80" s="10">
        <v>-887610.448776923</v>
      </c>
      <c r="F80" s="7"/>
      <c r="G80" s="10">
        <f>I80-E80</f>
        <v>0</v>
      </c>
      <c r="H80" s="1" t="s">
        <v>40</v>
      </c>
      <c r="I80" s="9">
        <v>-887610.448776923</v>
      </c>
      <c r="J80" s="7"/>
      <c r="K80" s="9">
        <f>M80-I80</f>
        <v>104908.84354628227</v>
      </c>
      <c r="L80" s="26" t="s">
        <v>92</v>
      </c>
      <c r="M80" s="10">
        <v>-782701.60523064074</v>
      </c>
      <c r="N80" s="7"/>
      <c r="O80" s="10">
        <f>Q80-M80</f>
        <v>0</v>
      </c>
      <c r="P80" s="67"/>
      <c r="Q80" s="9">
        <v>-782701.60523064074</v>
      </c>
      <c r="R80" s="13"/>
      <c r="S80" s="13"/>
    </row>
    <row r="81" spans="1:19" x14ac:dyDescent="0.3">
      <c r="A81" s="5">
        <f t="shared" si="11"/>
        <v>52</v>
      </c>
      <c r="B81" s="4"/>
      <c r="C81" s="4" t="s">
        <v>122</v>
      </c>
      <c r="D81" s="4"/>
      <c r="E81" s="10">
        <v>-5145331.5535657806</v>
      </c>
      <c r="F81" s="7"/>
      <c r="G81" s="10">
        <f>I81-E81</f>
        <v>-189968.06191464979</v>
      </c>
      <c r="H81" s="1" t="s">
        <v>149</v>
      </c>
      <c r="I81" s="9">
        <v>-5335299.6154804304</v>
      </c>
      <c r="J81" s="7"/>
      <c r="K81" s="9">
        <f>M81-I81</f>
        <v>20851.353239639662</v>
      </c>
      <c r="L81" s="26" t="s">
        <v>93</v>
      </c>
      <c r="M81" s="10">
        <v>-5314448.2622407908</v>
      </c>
      <c r="N81" s="7"/>
      <c r="O81" s="10">
        <f>Q81-M81</f>
        <v>-189380.06679118332</v>
      </c>
      <c r="P81" s="67" t="s">
        <v>182</v>
      </c>
      <c r="Q81" s="9">
        <v>-5503828.3290319741</v>
      </c>
      <c r="R81" s="13"/>
      <c r="S81" s="13"/>
    </row>
    <row r="82" spans="1:19" x14ac:dyDescent="0.3">
      <c r="A82" s="5">
        <f t="shared" si="11"/>
        <v>53</v>
      </c>
      <c r="B82" s="4"/>
      <c r="C82" s="4" t="s">
        <v>123</v>
      </c>
      <c r="D82" s="4"/>
      <c r="E82" s="10">
        <v>-615916.81165769231</v>
      </c>
      <c r="F82" s="7"/>
      <c r="G82" s="10">
        <f>I82-E82</f>
        <v>7.0307930769631639</v>
      </c>
      <c r="H82" s="27" t="s">
        <v>53</v>
      </c>
      <c r="I82" s="9">
        <v>-615909.78086461534</v>
      </c>
      <c r="J82" s="7"/>
      <c r="K82" s="9">
        <f>M82-I82</f>
        <v>-129724.53106023476</v>
      </c>
      <c r="L82" s="26" t="s">
        <v>147</v>
      </c>
      <c r="M82" s="10">
        <v>-745634.3119248501</v>
      </c>
      <c r="N82" s="7"/>
      <c r="O82" s="10">
        <f>Q82-M82</f>
        <v>20294.907412361237</v>
      </c>
      <c r="P82" s="67" t="s">
        <v>183</v>
      </c>
      <c r="Q82" s="9">
        <v>-725339.40451248887</v>
      </c>
      <c r="R82" s="13"/>
      <c r="S82" s="13"/>
    </row>
    <row r="83" spans="1:19" x14ac:dyDescent="0.3">
      <c r="A83" s="5">
        <f t="shared" si="11"/>
        <v>54</v>
      </c>
      <c r="B83" s="4"/>
      <c r="C83" s="4" t="s">
        <v>124</v>
      </c>
      <c r="D83" s="4"/>
      <c r="E83" s="10">
        <v>635847.35196199757</v>
      </c>
      <c r="F83" s="7"/>
      <c r="G83" s="10">
        <f>I83-E83</f>
        <v>-9717.8386381816817</v>
      </c>
      <c r="H83" s="27" t="s">
        <v>54</v>
      </c>
      <c r="I83" s="9">
        <v>626129.51332381589</v>
      </c>
      <c r="J83" s="7"/>
      <c r="K83" s="9">
        <f>M83-I83</f>
        <v>-39953.753124889103</v>
      </c>
      <c r="L83" s="26" t="s">
        <v>94</v>
      </c>
      <c r="M83" s="10">
        <v>586175.76019892679</v>
      </c>
      <c r="N83" s="7"/>
      <c r="O83" s="10">
        <f>Q83-M83</f>
        <v>5851.6132774626603</v>
      </c>
      <c r="P83" s="67" t="s">
        <v>184</v>
      </c>
      <c r="Q83" s="9">
        <v>592027.37347638945</v>
      </c>
      <c r="R83" s="13"/>
      <c r="S83" s="13"/>
    </row>
    <row r="84" spans="1:19" x14ac:dyDescent="0.3">
      <c r="A84" s="5"/>
      <c r="B84" s="4"/>
      <c r="C84" s="4"/>
      <c r="D84" s="4"/>
      <c r="E84" s="10"/>
      <c r="F84" s="7"/>
      <c r="G84" s="10"/>
      <c r="H84" s="1"/>
      <c r="I84" s="9"/>
      <c r="J84" s="7"/>
      <c r="K84" s="9"/>
      <c r="L84" s="26"/>
      <c r="M84" s="55"/>
      <c r="N84" s="7"/>
      <c r="O84" s="10"/>
      <c r="P84" s="67"/>
      <c r="Q84" s="9"/>
      <c r="R84" s="13"/>
      <c r="S84" s="13"/>
    </row>
    <row r="85" spans="1:19" x14ac:dyDescent="0.3">
      <c r="A85" s="5">
        <f>A83+1</f>
        <v>55</v>
      </c>
      <c r="B85" s="4"/>
      <c r="C85" s="4" t="s">
        <v>37</v>
      </c>
      <c r="D85" s="4"/>
      <c r="E85" s="10">
        <v>-90952.8991187192</v>
      </c>
      <c r="F85" s="7"/>
      <c r="G85" s="10">
        <f>I85-E85</f>
        <v>1484.1866210395965</v>
      </c>
      <c r="H85" s="27" t="s">
        <v>55</v>
      </c>
      <c r="I85" s="9">
        <v>-89468.712497679604</v>
      </c>
      <c r="J85" s="7"/>
      <c r="K85" s="9">
        <f>M85-I85</f>
        <v>-51506.527628935612</v>
      </c>
      <c r="L85" s="26" t="s">
        <v>95</v>
      </c>
      <c r="M85" s="10">
        <v>-140975.24012661522</v>
      </c>
      <c r="N85" s="7"/>
      <c r="O85" s="10">
        <f>Q85-M85</f>
        <v>85709.40632136866</v>
      </c>
      <c r="P85" s="67" t="s">
        <v>185</v>
      </c>
      <c r="Q85" s="9">
        <v>-55265.833805246555</v>
      </c>
      <c r="R85" s="13"/>
      <c r="S85" s="13"/>
    </row>
    <row r="86" spans="1:19" x14ac:dyDescent="0.3">
      <c r="A86" s="5"/>
      <c r="B86" s="4"/>
      <c r="C86" s="4"/>
      <c r="D86" s="4"/>
      <c r="E86" s="10"/>
      <c r="F86" s="7"/>
      <c r="G86" s="10"/>
      <c r="H86" s="27"/>
      <c r="I86" s="9"/>
      <c r="J86" s="7"/>
      <c r="K86" s="9"/>
      <c r="L86" s="26"/>
      <c r="M86" s="10"/>
      <c r="N86" s="7"/>
      <c r="O86" s="10"/>
      <c r="P86" s="67"/>
      <c r="Q86" s="9"/>
      <c r="R86" s="13"/>
      <c r="S86" s="13"/>
    </row>
    <row r="87" spans="1:19" ht="16.2" thickBot="1" x14ac:dyDescent="0.35">
      <c r="A87" s="5">
        <f>A85+1</f>
        <v>56</v>
      </c>
      <c r="B87" s="4"/>
      <c r="C87" s="5" t="s">
        <v>38</v>
      </c>
      <c r="D87" s="4"/>
      <c r="E87" s="19">
        <f>SUM(E54:E85)</f>
        <v>21637063.251990579</v>
      </c>
      <c r="F87" s="25"/>
      <c r="G87" s="19">
        <f>SUM(G54:G85)</f>
        <v>336898.50040618173</v>
      </c>
      <c r="H87" s="27"/>
      <c r="I87" s="19">
        <f>SUM(I54:I85)</f>
        <v>21973961.752396759</v>
      </c>
      <c r="J87" s="25"/>
      <c r="K87" s="19">
        <f>SUM(K54:K85)</f>
        <v>3847585.2244933932</v>
      </c>
      <c r="L87" s="27"/>
      <c r="M87" s="19">
        <f>SUM(M54:M85)</f>
        <v>25821546.97689015</v>
      </c>
      <c r="N87" s="25"/>
      <c r="O87" s="19">
        <f>SUM(O54:O85)</f>
        <v>-1620898.2384253494</v>
      </c>
      <c r="P87" s="62"/>
      <c r="Q87" s="19">
        <f>SUM(Q54:Q85)</f>
        <v>24200648.738464795</v>
      </c>
      <c r="R87" s="13"/>
      <c r="S87" s="13"/>
    </row>
    <row r="88" spans="1:19" ht="16.8" thickTop="1" thickBot="1" x14ac:dyDescent="0.35">
      <c r="A88" s="5">
        <f>A87+1</f>
        <v>57</v>
      </c>
      <c r="B88" s="4"/>
      <c r="C88" s="5" t="s">
        <v>39</v>
      </c>
      <c r="D88" s="4"/>
      <c r="E88" s="16">
        <f>E39/E87</f>
        <v>9.9107609421145923E-2</v>
      </c>
      <c r="F88" s="12"/>
      <c r="G88" s="12"/>
      <c r="H88" s="31"/>
      <c r="I88" s="16">
        <f>I39/I87</f>
        <v>8.3724560783208932E-2</v>
      </c>
      <c r="J88" s="12"/>
      <c r="K88" s="12"/>
      <c r="L88" s="31"/>
      <c r="M88" s="16">
        <f>M39/M87</f>
        <v>7.2853229036658321E-2</v>
      </c>
      <c r="N88" s="12"/>
      <c r="O88" s="12"/>
      <c r="P88" s="65"/>
      <c r="Q88" s="16">
        <f>Q39/Q87</f>
        <v>6.2664907718876534E-2</v>
      </c>
      <c r="R88" s="13"/>
      <c r="S88" s="13"/>
    </row>
    <row r="89" spans="1:19" ht="16.2" thickTop="1" x14ac:dyDescent="0.3">
      <c r="A89" s="4"/>
      <c r="B89" s="4"/>
      <c r="C89" s="4"/>
      <c r="D89" s="4"/>
      <c r="E89" s="11"/>
      <c r="F89" s="4"/>
      <c r="G89" s="11"/>
      <c r="H89" s="5"/>
      <c r="I89" s="11"/>
      <c r="J89" s="4"/>
      <c r="K89" s="11"/>
      <c r="L89" s="5"/>
      <c r="M89" s="56"/>
      <c r="N89" s="4"/>
      <c r="O89" s="11"/>
      <c r="P89" s="52"/>
      <c r="Q89" s="56"/>
      <c r="R89" s="13"/>
      <c r="S89" s="13"/>
    </row>
    <row r="90" spans="1:19" x14ac:dyDescent="0.3">
      <c r="A90" s="4"/>
      <c r="B90" s="4"/>
      <c r="C90" s="29"/>
      <c r="D90" s="30"/>
      <c r="E90" s="11"/>
      <c r="F90" s="4"/>
      <c r="G90" s="11"/>
      <c r="H90" s="5"/>
      <c r="I90" s="11"/>
      <c r="J90" s="4"/>
      <c r="K90" s="11"/>
      <c r="L90" s="5"/>
      <c r="M90" s="56"/>
      <c r="N90" s="4"/>
      <c r="O90" s="11"/>
      <c r="P90" s="52"/>
      <c r="Q90" s="56"/>
      <c r="R90" s="13"/>
      <c r="S90" s="13"/>
    </row>
    <row r="91" spans="1:19" s="50" customFormat="1" x14ac:dyDescent="0.3">
      <c r="A91" s="31"/>
      <c r="B91" s="12"/>
      <c r="C91" s="31"/>
      <c r="D91" s="12"/>
      <c r="E91" s="17"/>
      <c r="F91" s="12"/>
      <c r="G91" s="12"/>
      <c r="H91" s="31"/>
      <c r="I91" s="17"/>
      <c r="J91" s="12"/>
      <c r="K91" s="12"/>
      <c r="L91" s="31"/>
      <c r="M91" s="57"/>
      <c r="N91" s="12"/>
      <c r="O91" s="12"/>
      <c r="P91" s="65"/>
      <c r="Q91" s="57"/>
      <c r="R91" s="32"/>
      <c r="S91" s="32"/>
    </row>
    <row r="92" spans="1:19" x14ac:dyDescent="0.3">
      <c r="A92" s="13"/>
      <c r="B92" s="13"/>
      <c r="C92" s="13"/>
      <c r="D92" s="13"/>
      <c r="E92" s="13"/>
      <c r="F92" s="13"/>
      <c r="G92" s="13"/>
      <c r="H92" s="5"/>
      <c r="I92" s="13"/>
      <c r="J92" s="13"/>
      <c r="K92" s="13"/>
      <c r="L92" s="5"/>
      <c r="M92" s="58"/>
      <c r="N92" s="13"/>
      <c r="O92" s="13"/>
      <c r="P92" s="52"/>
      <c r="Q92" s="58"/>
      <c r="R92" s="13"/>
      <c r="S92" s="13"/>
    </row>
    <row r="93" spans="1:19" x14ac:dyDescent="0.3">
      <c r="A93" s="13"/>
      <c r="B93" s="4"/>
      <c r="C93" s="4"/>
      <c r="D93" s="13"/>
      <c r="E93" s="13"/>
      <c r="F93" s="13"/>
      <c r="G93" s="13"/>
      <c r="H93" s="5"/>
      <c r="I93" s="13"/>
      <c r="J93" s="13"/>
      <c r="K93" s="13"/>
      <c r="L93" s="5"/>
      <c r="M93" s="58"/>
      <c r="N93" s="13"/>
      <c r="O93" s="13"/>
      <c r="P93" s="52"/>
      <c r="Q93" s="58"/>
      <c r="R93" s="13"/>
      <c r="S93" s="13"/>
    </row>
    <row r="94" spans="1:19" x14ac:dyDescent="0.3">
      <c r="A94" s="13"/>
      <c r="B94" s="13"/>
      <c r="C94" s="13"/>
      <c r="D94" s="13"/>
      <c r="E94" s="13"/>
      <c r="F94" s="13"/>
      <c r="G94" s="13"/>
      <c r="H94" s="5"/>
      <c r="I94" s="13"/>
      <c r="J94" s="13"/>
      <c r="K94" s="13"/>
      <c r="L94" s="5"/>
      <c r="M94" s="58"/>
      <c r="N94" s="13"/>
      <c r="O94" s="13"/>
      <c r="P94" s="52"/>
      <c r="Q94" s="58"/>
      <c r="R94" s="13"/>
      <c r="S94" s="13"/>
    </row>
    <row r="95" spans="1:19" x14ac:dyDescent="0.3">
      <c r="A95" s="13"/>
      <c r="B95" s="13"/>
      <c r="C95" s="33"/>
      <c r="D95" s="13"/>
      <c r="E95" s="13"/>
      <c r="F95" s="13"/>
      <c r="G95" s="13"/>
      <c r="H95" s="5"/>
      <c r="I95" s="13"/>
      <c r="J95" s="13"/>
      <c r="K95" s="13"/>
      <c r="L95" s="5"/>
      <c r="M95" s="58"/>
      <c r="N95" s="13"/>
      <c r="O95" s="13"/>
      <c r="P95" s="52"/>
      <c r="Q95" s="58"/>
      <c r="R95" s="13"/>
      <c r="S95" s="13"/>
    </row>
    <row r="96" spans="1:19" x14ac:dyDescent="0.3">
      <c r="A96" s="13"/>
      <c r="B96" s="13"/>
      <c r="C96" s="13"/>
      <c r="D96" s="13"/>
      <c r="E96" s="13"/>
      <c r="F96" s="13"/>
      <c r="G96" s="13"/>
      <c r="H96" s="5"/>
      <c r="I96" s="13"/>
      <c r="J96" s="13"/>
      <c r="K96" s="13"/>
      <c r="L96" s="5"/>
      <c r="M96" s="58"/>
      <c r="N96" s="13"/>
      <c r="O96" s="13"/>
      <c r="P96" s="52"/>
      <c r="Q96" s="58"/>
      <c r="R96" s="13"/>
      <c r="S96" s="13"/>
    </row>
    <row r="97" spans="1:19" x14ac:dyDescent="0.3">
      <c r="A97" s="13"/>
      <c r="B97" s="13"/>
      <c r="C97" s="13"/>
      <c r="D97" s="13"/>
      <c r="E97" s="13"/>
      <c r="F97" s="13"/>
      <c r="G97" s="13"/>
      <c r="H97" s="5"/>
      <c r="I97" s="13"/>
      <c r="J97" s="13"/>
      <c r="K97" s="13"/>
      <c r="L97" s="5"/>
      <c r="M97" s="58"/>
      <c r="N97" s="13"/>
      <c r="O97" s="13"/>
      <c r="P97" s="52"/>
      <c r="Q97" s="58"/>
      <c r="R97" s="13"/>
      <c r="S97" s="13"/>
    </row>
    <row r="98" spans="1:19" x14ac:dyDescent="0.3">
      <c r="A98" s="13"/>
      <c r="B98" s="13"/>
      <c r="C98" s="13"/>
      <c r="D98" s="13"/>
      <c r="E98" s="13"/>
      <c r="F98" s="13"/>
      <c r="G98" s="13"/>
      <c r="H98" s="5"/>
      <c r="I98" s="13"/>
      <c r="J98" s="13"/>
      <c r="K98" s="13"/>
      <c r="L98" s="5"/>
      <c r="M98" s="58"/>
      <c r="N98" s="13"/>
      <c r="O98" s="13"/>
      <c r="P98" s="52"/>
      <c r="Q98" s="58"/>
      <c r="R98" s="13"/>
      <c r="S98" s="13"/>
    </row>
    <row r="99" spans="1:19" x14ac:dyDescent="0.3">
      <c r="A99" s="13"/>
      <c r="B99" s="13"/>
      <c r="C99" s="13"/>
      <c r="D99" s="13"/>
      <c r="E99" s="13"/>
      <c r="F99" s="13"/>
      <c r="G99" s="13"/>
      <c r="H99" s="5"/>
      <c r="I99" s="13"/>
      <c r="J99" s="13"/>
      <c r="K99" s="13"/>
      <c r="L99" s="5"/>
      <c r="M99" s="58"/>
      <c r="N99" s="13"/>
      <c r="O99" s="13"/>
      <c r="P99" s="52"/>
      <c r="Q99" s="58"/>
      <c r="R99" s="13"/>
      <c r="S99" s="13"/>
    </row>
    <row r="100" spans="1:19" x14ac:dyDescent="0.3">
      <c r="A100" s="13"/>
      <c r="B100" s="13"/>
      <c r="C100" s="13"/>
      <c r="D100" s="13"/>
      <c r="E100" s="13"/>
      <c r="F100" s="13"/>
      <c r="G100" s="13"/>
      <c r="H100" s="5"/>
      <c r="I100" s="13"/>
      <c r="J100" s="13"/>
      <c r="K100" s="13"/>
      <c r="L100" s="5"/>
      <c r="M100" s="58"/>
      <c r="N100" s="13"/>
      <c r="O100" s="13"/>
      <c r="P100" s="52"/>
      <c r="Q100" s="58"/>
      <c r="R100" s="13"/>
      <c r="S100" s="13"/>
    </row>
    <row r="101" spans="1:19" x14ac:dyDescent="0.3">
      <c r="A101" s="13"/>
      <c r="B101" s="13"/>
      <c r="C101" s="13"/>
      <c r="D101" s="13"/>
      <c r="E101" s="13"/>
      <c r="F101" s="13"/>
      <c r="G101" s="13"/>
      <c r="H101" s="5"/>
      <c r="I101" s="13"/>
      <c r="J101" s="13"/>
      <c r="K101" s="13"/>
      <c r="L101" s="5"/>
      <c r="M101" s="58"/>
      <c r="N101" s="13"/>
      <c r="O101" s="13"/>
      <c r="P101" s="52"/>
      <c r="Q101" s="58"/>
      <c r="R101" s="13"/>
      <c r="S101" s="13"/>
    </row>
    <row r="102" spans="1:19" x14ac:dyDescent="0.3">
      <c r="A102" s="13"/>
      <c r="B102" s="13"/>
      <c r="C102" s="13"/>
      <c r="D102" s="13"/>
      <c r="E102" s="13"/>
      <c r="F102" s="13"/>
      <c r="G102" s="13"/>
      <c r="H102" s="5"/>
      <c r="I102" s="13"/>
      <c r="J102" s="13"/>
      <c r="K102" s="13"/>
      <c r="L102" s="5"/>
      <c r="M102" s="58"/>
      <c r="N102" s="13"/>
      <c r="O102" s="13"/>
      <c r="P102" s="52"/>
      <c r="Q102" s="58"/>
      <c r="R102" s="13"/>
      <c r="S102" s="13"/>
    </row>
    <row r="103" spans="1:19" x14ac:dyDescent="0.3">
      <c r="A103" s="13"/>
      <c r="B103" s="13"/>
      <c r="C103" s="13"/>
      <c r="D103" s="13"/>
      <c r="E103" s="13"/>
      <c r="F103" s="13"/>
      <c r="G103" s="13"/>
      <c r="H103" s="5"/>
      <c r="I103" s="13"/>
      <c r="J103" s="13"/>
      <c r="K103" s="13"/>
      <c r="L103" s="5"/>
      <c r="M103" s="58"/>
      <c r="N103" s="13"/>
      <c r="O103" s="13"/>
      <c r="P103" s="52"/>
      <c r="Q103" s="58"/>
      <c r="R103" s="13"/>
      <c r="S103" s="13"/>
    </row>
    <row r="104" spans="1:19" x14ac:dyDescent="0.3">
      <c r="A104" s="13"/>
      <c r="B104" s="13"/>
      <c r="C104" s="13"/>
      <c r="D104" s="13"/>
      <c r="E104" s="13"/>
      <c r="F104" s="13"/>
      <c r="G104" s="13"/>
      <c r="H104" s="5"/>
      <c r="I104" s="13"/>
      <c r="J104" s="13"/>
      <c r="K104" s="13"/>
      <c r="L104" s="5"/>
      <c r="M104" s="58"/>
      <c r="N104" s="13"/>
      <c r="O104" s="13"/>
      <c r="P104" s="52"/>
      <c r="Q104" s="58"/>
      <c r="R104" s="13"/>
      <c r="S104" s="13"/>
    </row>
    <row r="105" spans="1:19" x14ac:dyDescent="0.3">
      <c r="A105" s="13"/>
      <c r="B105" s="13"/>
      <c r="C105" s="13"/>
      <c r="D105" s="13"/>
      <c r="E105" s="13"/>
      <c r="F105" s="13"/>
      <c r="G105" s="13"/>
      <c r="H105" s="5"/>
      <c r="I105" s="13"/>
      <c r="J105" s="13"/>
      <c r="K105" s="13"/>
      <c r="L105" s="5"/>
      <c r="M105" s="58"/>
      <c r="N105" s="13"/>
      <c r="O105" s="13"/>
      <c r="P105" s="52"/>
      <c r="Q105" s="58"/>
      <c r="R105" s="13"/>
      <c r="S105" s="13"/>
    </row>
    <row r="106" spans="1:19" x14ac:dyDescent="0.3">
      <c r="A106" s="13"/>
      <c r="B106" s="13"/>
      <c r="C106" s="13"/>
      <c r="D106" s="13"/>
      <c r="E106" s="13"/>
      <c r="F106" s="13"/>
      <c r="G106" s="13"/>
      <c r="H106" s="5"/>
      <c r="I106" s="13"/>
      <c r="J106" s="13"/>
      <c r="K106" s="13"/>
      <c r="L106" s="5"/>
      <c r="M106" s="58"/>
      <c r="N106" s="13"/>
      <c r="O106" s="13"/>
      <c r="P106" s="52"/>
      <c r="Q106" s="58"/>
      <c r="R106" s="13"/>
      <c r="S106" s="13"/>
    </row>
    <row r="107" spans="1:19" x14ac:dyDescent="0.3">
      <c r="A107" s="13"/>
      <c r="B107" s="13"/>
      <c r="C107" s="13"/>
      <c r="D107" s="13"/>
      <c r="E107" s="13"/>
      <c r="F107" s="13"/>
      <c r="G107" s="13"/>
      <c r="H107" s="5"/>
      <c r="I107" s="13"/>
      <c r="J107" s="13"/>
      <c r="K107" s="13"/>
      <c r="L107" s="5"/>
      <c r="M107" s="58"/>
      <c r="N107" s="13"/>
      <c r="O107" s="13"/>
      <c r="P107" s="52"/>
      <c r="Q107" s="58"/>
      <c r="R107" s="13"/>
      <c r="S107" s="13"/>
    </row>
    <row r="108" spans="1:19" x14ac:dyDescent="0.3">
      <c r="A108" s="13"/>
      <c r="B108" s="13"/>
      <c r="C108" s="13"/>
      <c r="D108" s="13"/>
      <c r="E108" s="13"/>
      <c r="F108" s="13"/>
      <c r="G108" s="13"/>
      <c r="H108" s="5"/>
      <c r="I108" s="13"/>
      <c r="J108" s="13"/>
      <c r="K108" s="13"/>
      <c r="L108" s="5"/>
      <c r="M108" s="58"/>
      <c r="N108" s="13"/>
      <c r="O108" s="13"/>
      <c r="P108" s="52"/>
      <c r="Q108" s="58"/>
      <c r="R108" s="13"/>
      <c r="S108" s="13"/>
    </row>
    <row r="109" spans="1:19" x14ac:dyDescent="0.3">
      <c r="A109" s="13"/>
      <c r="B109" s="13"/>
      <c r="C109" s="13"/>
      <c r="D109" s="13"/>
      <c r="E109" s="13"/>
      <c r="F109" s="13"/>
      <c r="G109" s="13"/>
      <c r="H109" s="5"/>
      <c r="I109" s="13"/>
      <c r="J109" s="13"/>
      <c r="K109" s="13"/>
      <c r="L109" s="5"/>
      <c r="M109" s="58"/>
      <c r="N109" s="13"/>
      <c r="O109" s="13"/>
      <c r="P109" s="52"/>
      <c r="Q109" s="58"/>
      <c r="R109" s="13"/>
      <c r="S109" s="13"/>
    </row>
    <row r="110" spans="1:19" x14ac:dyDescent="0.3">
      <c r="A110" s="13"/>
      <c r="B110" s="13"/>
      <c r="C110" s="13"/>
      <c r="D110" s="13"/>
      <c r="E110" s="13"/>
      <c r="F110" s="13"/>
      <c r="G110" s="13"/>
      <c r="H110" s="5"/>
      <c r="I110" s="13"/>
      <c r="J110" s="13"/>
      <c r="K110" s="13"/>
      <c r="L110" s="5"/>
      <c r="M110" s="58"/>
      <c r="N110" s="13"/>
      <c r="O110" s="13"/>
      <c r="P110" s="52"/>
      <c r="Q110" s="58"/>
      <c r="R110" s="13"/>
      <c r="S110" s="13"/>
    </row>
    <row r="111" spans="1:19" x14ac:dyDescent="0.3">
      <c r="A111" s="13"/>
      <c r="B111" s="13"/>
      <c r="C111" s="13"/>
      <c r="D111" s="13"/>
      <c r="E111" s="13"/>
      <c r="F111" s="13"/>
      <c r="G111" s="13"/>
      <c r="H111" s="5"/>
      <c r="I111" s="13"/>
      <c r="J111" s="13"/>
      <c r="K111" s="13"/>
      <c r="L111" s="5"/>
      <c r="M111" s="58"/>
      <c r="N111" s="13"/>
      <c r="O111" s="13"/>
      <c r="P111" s="52"/>
      <c r="Q111" s="58"/>
      <c r="R111" s="13"/>
      <c r="S111" s="13"/>
    </row>
  </sheetData>
  <mergeCells count="4">
    <mergeCell ref="A2:Q2"/>
    <mergeCell ref="A4:Q4"/>
    <mergeCell ref="A5:Q5"/>
    <mergeCell ref="A6:Q6"/>
  </mergeCells>
  <phoneticPr fontId="8" type="noConversion"/>
  <printOptions horizontalCentered="1"/>
  <pageMargins left="0.6" right="0.2" top="0.25" bottom="0.25" header="0.25" footer="0"/>
  <pageSetup scale="51" orientation="portrait" r:id="rId1"/>
  <headerFooter alignWithMargins="0">
    <oddHeader>&amp;R&amp;"Times New Roman,Regular"Exhibit___(APA/SPA/ADH/MBR-2)
Page 1 of 37</oddHeader>
    <oddFooter xml:space="preserve">&amp;L </oddFooter>
  </headerFooter>
  <rowBreaks count="1" manualBreakCount="1">
    <brk id="41" max="16383" man="1"/>
  </rowBreaks>
  <ignoredErrors>
    <ignoredError sqref="A13:Q13" numberStoredAsText="1"/>
    <ignoredError sqref="E36 G47 G53:K55 G52:H52 J52:K52 H64 G58:H58 G85 G80:H80 J85:K85 G49:H49 G48 N47:O49 N51:O51 N85:O85 G81:G83 J48:K49 J57:K63 N57:O63 J65 G65:H65 N65:O65 J80:K83 N64 G57 M53:O55 J51 J47 G51 N80:O83 J64 N52:O52 G61:H62 G59 G60 G63" unlockedFormula="1"/>
    <ignoredError sqref="O35 K28" formula="1"/>
    <ignoredError sqref="G50:K50 M50:O50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APA-SPA-ADH-MBR 2, pg 1</vt:lpstr>
      <vt:lpstr>'APA-SPA-ADH-MBR 2, pg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2013-06-26T17:35:20Z</dcterms:created>
  <dcterms:modified xsi:type="dcterms:W3CDTF">2022-06-17T01:56:27Z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